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STA 2021\SITE 2021\"/>
    </mc:Choice>
  </mc:AlternateContent>
  <bookViews>
    <workbookView xWindow="-270" yWindow="540" windowWidth="27045" windowHeight="10245"/>
  </bookViews>
  <sheets>
    <sheet name="ÍNDICE" sheetId="12" r:id="rId1"/>
    <sheet name="NOTAS EM CIRCULAÇÃO" sheetId="1" r:id="rId2"/>
    <sheet name="MOEDAS EM CIRCULAÇÃO" sheetId="10" r:id="rId3"/>
    <sheet name="DEPÓSITOS DE NOTAS " sheetId="6" r:id="rId4"/>
    <sheet name="DEPÓSITOS DE MOEDAS " sheetId="11" r:id="rId5"/>
    <sheet name="LEVANTAMENTOS DE NOTAS " sheetId="7" r:id="rId6"/>
    <sheet name="FORA DE CIRCULAÇÃO (QUEIMA)" sheetId="8" r:id="rId7"/>
    <sheet name="CONTRAFACÇÃO - FALSIFICAÇÃO" sheetId="9" r:id="rId8"/>
  </sheets>
  <externalReferences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6" l="1"/>
  <c r="C22" i="6"/>
  <c r="D22" i="6"/>
  <c r="E22" i="6"/>
  <c r="F22" i="6"/>
  <c r="G22" i="6"/>
  <c r="H22" i="6"/>
  <c r="I22" i="6"/>
  <c r="J22" i="6"/>
  <c r="K22" i="6"/>
  <c r="L22" i="6"/>
  <c r="M22" i="6"/>
  <c r="N22" i="6" s="1"/>
  <c r="B23" i="8"/>
  <c r="C23" i="8"/>
  <c r="D23" i="8"/>
  <c r="E23" i="8"/>
  <c r="G23" i="8"/>
  <c r="I23" i="8"/>
  <c r="K23" i="8"/>
  <c r="M23" i="8"/>
  <c r="N23" i="8"/>
  <c r="M22" i="8"/>
  <c r="L22" i="8" s="1"/>
  <c r="K22" i="8"/>
  <c r="J22" i="8" s="1"/>
  <c r="I22" i="8"/>
  <c r="H22" i="8" s="1"/>
  <c r="G22" i="8"/>
  <c r="F22" i="8" s="1"/>
  <c r="E22" i="8"/>
  <c r="D22" i="8" s="1"/>
  <c r="C22" i="8"/>
  <c r="N22" i="8" s="1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M20" i="8"/>
  <c r="K20" i="8"/>
  <c r="J20" i="8" s="1"/>
  <c r="I20" i="8"/>
  <c r="G20" i="8"/>
  <c r="F20" i="8" s="1"/>
  <c r="E20" i="8"/>
  <c r="C20" i="8"/>
  <c r="M18" i="8"/>
  <c r="L18" i="8" s="1"/>
  <c r="K18" i="8"/>
  <c r="J18" i="8" s="1"/>
  <c r="I18" i="8"/>
  <c r="H18" i="8" s="1"/>
  <c r="G18" i="8"/>
  <c r="F18" i="8" s="1"/>
  <c r="E18" i="8"/>
  <c r="D18" i="8" s="1"/>
  <c r="C18" i="8"/>
  <c r="N18" i="8" s="1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M16" i="8"/>
  <c r="M19" i="8" s="1"/>
  <c r="K16" i="8"/>
  <c r="J16" i="8" s="1"/>
  <c r="I16" i="8"/>
  <c r="I19" i="8" s="1"/>
  <c r="G16" i="8"/>
  <c r="F16" i="8" s="1"/>
  <c r="E16" i="8"/>
  <c r="E19" i="8" s="1"/>
  <c r="C16" i="8"/>
  <c r="C19" i="8" s="1"/>
  <c r="M14" i="8"/>
  <c r="L14" i="8" s="1"/>
  <c r="K14" i="8"/>
  <c r="J14" i="8" s="1"/>
  <c r="I14" i="8"/>
  <c r="H14" i="8" s="1"/>
  <c r="G14" i="8"/>
  <c r="F14" i="8" s="1"/>
  <c r="E14" i="8"/>
  <c r="D14" i="8" s="1"/>
  <c r="C14" i="8"/>
  <c r="N14" i="8" s="1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M15" i="8" s="1"/>
  <c r="K12" i="8"/>
  <c r="K15" i="8" s="1"/>
  <c r="I12" i="8"/>
  <c r="I15" i="8" s="1"/>
  <c r="G12" i="8"/>
  <c r="G15" i="8" s="1"/>
  <c r="E12" i="8"/>
  <c r="E15" i="8" s="1"/>
  <c r="C12" i="8"/>
  <c r="C15" i="8" s="1"/>
  <c r="M24" i="7"/>
  <c r="K24" i="7"/>
  <c r="N24" i="7" s="1"/>
  <c r="I24" i="7"/>
  <c r="G24" i="7"/>
  <c r="E24" i="7"/>
  <c r="C24" i="7"/>
  <c r="M23" i="7"/>
  <c r="L23" i="7" s="1"/>
  <c r="L24" i="7" s="1"/>
  <c r="K23" i="7"/>
  <c r="J23" i="7"/>
  <c r="I23" i="7"/>
  <c r="H23" i="7" s="1"/>
  <c r="G23" i="7"/>
  <c r="F23" i="7"/>
  <c r="E23" i="7"/>
  <c r="D23" i="7" s="1"/>
  <c r="C23" i="7"/>
  <c r="B23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M21" i="7"/>
  <c r="L21" i="7"/>
  <c r="K21" i="7"/>
  <c r="N21" i="7" s="1"/>
  <c r="I21" i="7"/>
  <c r="H21" i="7"/>
  <c r="G21" i="7"/>
  <c r="F21" i="7" s="1"/>
  <c r="F24" i="7" s="1"/>
  <c r="E21" i="7"/>
  <c r="D21" i="7"/>
  <c r="C21" i="7"/>
  <c r="B21" i="7" s="1"/>
  <c r="M20" i="7"/>
  <c r="K20" i="7"/>
  <c r="I20" i="7"/>
  <c r="N20" i="7" s="1"/>
  <c r="G20" i="7"/>
  <c r="E20" i="7"/>
  <c r="C20" i="7"/>
  <c r="M19" i="7"/>
  <c r="L19" i="7" s="1"/>
  <c r="K19" i="7"/>
  <c r="J19" i="7"/>
  <c r="I19" i="7"/>
  <c r="H19" i="7" s="1"/>
  <c r="H20" i="7" s="1"/>
  <c r="G19" i="7"/>
  <c r="F19" i="7"/>
  <c r="E19" i="7"/>
  <c r="D19" i="7" s="1"/>
  <c r="C19" i="7"/>
  <c r="B19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M17" i="7"/>
  <c r="L17" i="7"/>
  <c r="K17" i="7"/>
  <c r="N17" i="7" s="1"/>
  <c r="I17" i="7"/>
  <c r="H17" i="7"/>
  <c r="G17" i="7"/>
  <c r="F17" i="7" s="1"/>
  <c r="F20" i="7" s="1"/>
  <c r="E17" i="7"/>
  <c r="D17" i="7"/>
  <c r="C17" i="7"/>
  <c r="B17" i="7" s="1"/>
  <c r="B20" i="7" s="1"/>
  <c r="M16" i="7"/>
  <c r="K16" i="7"/>
  <c r="I16" i="7"/>
  <c r="G16" i="7"/>
  <c r="E16" i="7"/>
  <c r="C16" i="7"/>
  <c r="M15" i="7"/>
  <c r="L15" i="7" s="1"/>
  <c r="K15" i="7"/>
  <c r="N15" i="7" s="1"/>
  <c r="I15" i="7"/>
  <c r="H15" i="7" s="1"/>
  <c r="G15" i="7"/>
  <c r="F15" i="7" s="1"/>
  <c r="E15" i="7"/>
  <c r="D15" i="7" s="1"/>
  <c r="C15" i="7"/>
  <c r="B15" i="7" s="1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M13" i="7"/>
  <c r="L13" i="7" s="1"/>
  <c r="L16" i="7" s="1"/>
  <c r="K13" i="7"/>
  <c r="N13" i="7" s="1"/>
  <c r="I13" i="7"/>
  <c r="H13" i="7" s="1"/>
  <c r="G13" i="7"/>
  <c r="F13" i="7" s="1"/>
  <c r="F16" i="7" s="1"/>
  <c r="E13" i="7"/>
  <c r="D13" i="7" s="1"/>
  <c r="D16" i="7" s="1"/>
  <c r="C13" i="7"/>
  <c r="B13" i="7" s="1"/>
  <c r="K22" i="11"/>
  <c r="J22" i="11" s="1"/>
  <c r="I22" i="11"/>
  <c r="H22" i="11"/>
  <c r="G22" i="11"/>
  <c r="F22" i="11" s="1"/>
  <c r="E22" i="11"/>
  <c r="D22" i="11"/>
  <c r="C22" i="11"/>
  <c r="B22" i="11" s="1"/>
  <c r="K21" i="11"/>
  <c r="L21" i="11" s="1"/>
  <c r="J21" i="11"/>
  <c r="I21" i="11"/>
  <c r="H21" i="11"/>
  <c r="G21" i="11"/>
  <c r="F21" i="11"/>
  <c r="E21" i="11"/>
  <c r="D21" i="11"/>
  <c r="C21" i="11"/>
  <c r="B21" i="11"/>
  <c r="K20" i="11"/>
  <c r="K23" i="11" s="1"/>
  <c r="J20" i="11"/>
  <c r="J23" i="11" s="1"/>
  <c r="I20" i="11"/>
  <c r="H20" i="11" s="1"/>
  <c r="G20" i="11"/>
  <c r="G23" i="11" s="1"/>
  <c r="F20" i="11"/>
  <c r="F23" i="11" s="1"/>
  <c r="E20" i="11"/>
  <c r="D20" i="11" s="1"/>
  <c r="D23" i="11" s="1"/>
  <c r="C20" i="11"/>
  <c r="C23" i="11" s="1"/>
  <c r="B20" i="11"/>
  <c r="K18" i="11"/>
  <c r="J18" i="11" s="1"/>
  <c r="I18" i="11"/>
  <c r="H18" i="11"/>
  <c r="G18" i="11"/>
  <c r="F18" i="11" s="1"/>
  <c r="E18" i="11"/>
  <c r="D18" i="11"/>
  <c r="C18" i="11"/>
  <c r="B18" i="11" s="1"/>
  <c r="K17" i="11"/>
  <c r="L17" i="11" s="1"/>
  <c r="J17" i="11"/>
  <c r="I17" i="11"/>
  <c r="H17" i="11"/>
  <c r="G17" i="11"/>
  <c r="F17" i="11"/>
  <c r="E17" i="11"/>
  <c r="D17" i="11"/>
  <c r="C17" i="11"/>
  <c r="B17" i="11"/>
  <c r="K16" i="11"/>
  <c r="K19" i="11" s="1"/>
  <c r="J16" i="11"/>
  <c r="I16" i="11"/>
  <c r="H16" i="11" s="1"/>
  <c r="H19" i="11" s="1"/>
  <c r="G16" i="11"/>
  <c r="G19" i="11" s="1"/>
  <c r="F16" i="11"/>
  <c r="F19" i="11" s="1"/>
  <c r="E16" i="11"/>
  <c r="D16" i="11" s="1"/>
  <c r="C16" i="11"/>
  <c r="C19" i="11" s="1"/>
  <c r="B16" i="11"/>
  <c r="B19" i="11" s="1"/>
  <c r="K14" i="11"/>
  <c r="J14" i="11" s="1"/>
  <c r="I14" i="11"/>
  <c r="H14" i="11"/>
  <c r="G14" i="11"/>
  <c r="F14" i="11" s="1"/>
  <c r="E14" i="11"/>
  <c r="D14" i="11"/>
  <c r="C14" i="11"/>
  <c r="B14" i="11" s="1"/>
  <c r="K13" i="11"/>
  <c r="L13" i="11" s="1"/>
  <c r="J13" i="11"/>
  <c r="I13" i="11"/>
  <c r="H13" i="11"/>
  <c r="G13" i="11"/>
  <c r="F13" i="11"/>
  <c r="E13" i="11"/>
  <c r="D13" i="11"/>
  <c r="C13" i="11"/>
  <c r="B13" i="11"/>
  <c r="K12" i="11"/>
  <c r="K15" i="11" s="1"/>
  <c r="J12" i="11"/>
  <c r="I12" i="11"/>
  <c r="H12" i="11" s="1"/>
  <c r="H15" i="11" s="1"/>
  <c r="G12" i="11"/>
  <c r="G15" i="11" s="1"/>
  <c r="F12" i="11"/>
  <c r="E12" i="11"/>
  <c r="D12" i="11" s="1"/>
  <c r="D15" i="11" s="1"/>
  <c r="C12" i="11"/>
  <c r="C15" i="11" s="1"/>
  <c r="B12" i="11"/>
  <c r="B15" i="11" s="1"/>
  <c r="M21" i="6"/>
  <c r="L21" i="6" s="1"/>
  <c r="K21" i="6"/>
  <c r="J21" i="6" s="1"/>
  <c r="I21" i="6"/>
  <c r="H21" i="6" s="1"/>
  <c r="G21" i="6"/>
  <c r="F21" i="6" s="1"/>
  <c r="E21" i="6"/>
  <c r="D21" i="6" s="1"/>
  <c r="C21" i="6"/>
  <c r="B21" i="6" s="1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M19" i="6"/>
  <c r="N19" i="6" s="1"/>
  <c r="K19" i="6"/>
  <c r="I19" i="6"/>
  <c r="G19" i="6"/>
  <c r="E19" i="6"/>
  <c r="C19" i="6"/>
  <c r="M17" i="6"/>
  <c r="L17" i="6" s="1"/>
  <c r="K17" i="6"/>
  <c r="J17" i="6" s="1"/>
  <c r="I17" i="6"/>
  <c r="H17" i="6" s="1"/>
  <c r="G17" i="6"/>
  <c r="F17" i="6" s="1"/>
  <c r="E17" i="6"/>
  <c r="D17" i="6" s="1"/>
  <c r="C17" i="6"/>
  <c r="B17" i="6" s="1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N15" i="6" s="1"/>
  <c r="K15" i="6"/>
  <c r="K18" i="6" s="1"/>
  <c r="I15" i="6"/>
  <c r="I18" i="6" s="1"/>
  <c r="G15" i="6"/>
  <c r="G18" i="6" s="1"/>
  <c r="E15" i="6"/>
  <c r="E18" i="6" s="1"/>
  <c r="C15" i="6"/>
  <c r="C18" i="6" s="1"/>
  <c r="M13" i="6"/>
  <c r="L13" i="6" s="1"/>
  <c r="K13" i="6"/>
  <c r="J13" i="6" s="1"/>
  <c r="I13" i="6"/>
  <c r="H13" i="6" s="1"/>
  <c r="G13" i="6"/>
  <c r="F13" i="6" s="1"/>
  <c r="E13" i="6"/>
  <c r="D13" i="6" s="1"/>
  <c r="C13" i="6"/>
  <c r="B13" i="6" s="1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N11" i="6" s="1"/>
  <c r="K11" i="6"/>
  <c r="K14" i="6" s="1"/>
  <c r="I11" i="6"/>
  <c r="I14" i="6" s="1"/>
  <c r="G11" i="6"/>
  <c r="G14" i="6" s="1"/>
  <c r="E11" i="6"/>
  <c r="E14" i="6" s="1"/>
  <c r="C11" i="6"/>
  <c r="C14" i="6" s="1"/>
  <c r="K21" i="10"/>
  <c r="L21" i="10" s="1"/>
  <c r="J21" i="10"/>
  <c r="I21" i="10"/>
  <c r="H21" i="10"/>
  <c r="G21" i="10"/>
  <c r="F21" i="10"/>
  <c r="E21" i="10"/>
  <c r="D21" i="10"/>
  <c r="C21" i="10"/>
  <c r="B21" i="10"/>
  <c r="L20" i="10"/>
  <c r="K20" i="10"/>
  <c r="J20" i="10"/>
  <c r="I20" i="10"/>
  <c r="H20" i="10"/>
  <c r="G20" i="10"/>
  <c r="F20" i="10"/>
  <c r="E20" i="10"/>
  <c r="D20" i="10"/>
  <c r="C20" i="10"/>
  <c r="B20" i="10"/>
  <c r="K19" i="10"/>
  <c r="L19" i="10" s="1"/>
  <c r="J19" i="10"/>
  <c r="I19" i="10"/>
  <c r="H19" i="10"/>
  <c r="G19" i="10"/>
  <c r="F19" i="10"/>
  <c r="E19" i="10"/>
  <c r="D19" i="10"/>
  <c r="C19" i="10"/>
  <c r="B19" i="10"/>
  <c r="K18" i="10"/>
  <c r="L18" i="10" s="1"/>
  <c r="J18" i="10"/>
  <c r="I18" i="10"/>
  <c r="H18" i="10"/>
  <c r="G18" i="10"/>
  <c r="F18" i="10"/>
  <c r="E18" i="10"/>
  <c r="D18" i="10"/>
  <c r="C18" i="10"/>
  <c r="B18" i="10"/>
  <c r="K17" i="10"/>
  <c r="L17" i="10" s="1"/>
  <c r="J17" i="10"/>
  <c r="I17" i="10"/>
  <c r="H17" i="10"/>
  <c r="G17" i="10"/>
  <c r="F17" i="10"/>
  <c r="E17" i="10"/>
  <c r="D17" i="10"/>
  <c r="C17" i="10"/>
  <c r="B17" i="10"/>
  <c r="M21" i="1"/>
  <c r="L21" i="1"/>
  <c r="K21" i="1"/>
  <c r="J21" i="1"/>
  <c r="I21" i="1"/>
  <c r="N21" i="1" s="1"/>
  <c r="H21" i="1"/>
  <c r="G21" i="1"/>
  <c r="F21" i="1"/>
  <c r="E21" i="1"/>
  <c r="D21" i="1"/>
  <c r="C21" i="1"/>
  <c r="B21" i="1"/>
  <c r="M20" i="1"/>
  <c r="L20" i="1"/>
  <c r="K20" i="1"/>
  <c r="J20" i="1"/>
  <c r="I20" i="1"/>
  <c r="N20" i="1" s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N18" i="1" s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N17" i="1" s="1"/>
  <c r="H17" i="1"/>
  <c r="G17" i="1"/>
  <c r="F17" i="1"/>
  <c r="E17" i="1"/>
  <c r="D17" i="1"/>
  <c r="C17" i="1"/>
  <c r="B17" i="1"/>
  <c r="D12" i="8" l="1"/>
  <c r="D15" i="8" s="1"/>
  <c r="H12" i="8"/>
  <c r="H15" i="8" s="1"/>
  <c r="L12" i="8"/>
  <c r="L15" i="8" s="1"/>
  <c r="B14" i="8"/>
  <c r="D16" i="8"/>
  <c r="D19" i="8" s="1"/>
  <c r="H16" i="8"/>
  <c r="L16" i="8"/>
  <c r="B18" i="8"/>
  <c r="D20" i="8"/>
  <c r="H20" i="8"/>
  <c r="L20" i="8"/>
  <c r="B22" i="8"/>
  <c r="K19" i="8"/>
  <c r="G19" i="8"/>
  <c r="B12" i="8"/>
  <c r="B15" i="8" s="1"/>
  <c r="F12" i="8"/>
  <c r="F15" i="8" s="1"/>
  <c r="J12" i="8"/>
  <c r="J15" i="8" s="1"/>
  <c r="N12" i="8"/>
  <c r="N15" i="8" s="1"/>
  <c r="B16" i="8"/>
  <c r="B19" i="8" s="1"/>
  <c r="N16" i="8"/>
  <c r="N19" i="8" s="1"/>
  <c r="B20" i="8"/>
  <c r="N20" i="8"/>
  <c r="D20" i="7"/>
  <c r="H24" i="7"/>
  <c r="B24" i="7"/>
  <c r="D24" i="7"/>
  <c r="L20" i="7"/>
  <c r="H16" i="7"/>
  <c r="B16" i="7"/>
  <c r="J15" i="7"/>
  <c r="N19" i="7"/>
  <c r="N23" i="7"/>
  <c r="N16" i="7"/>
  <c r="J13" i="7"/>
  <c r="J16" i="7" s="1"/>
  <c r="J17" i="7"/>
  <c r="J20" i="7" s="1"/>
  <c r="J21" i="7"/>
  <c r="J24" i="7" s="1"/>
  <c r="D19" i="11"/>
  <c r="H23" i="11"/>
  <c r="J15" i="11"/>
  <c r="B23" i="11"/>
  <c r="F15" i="11"/>
  <c r="J19" i="11"/>
  <c r="E19" i="11"/>
  <c r="E23" i="11"/>
  <c r="I23" i="11"/>
  <c r="L14" i="11"/>
  <c r="E15" i="11"/>
  <c r="I15" i="11"/>
  <c r="L18" i="11"/>
  <c r="I19" i="11"/>
  <c r="L22" i="11"/>
  <c r="L12" i="11"/>
  <c r="L16" i="11"/>
  <c r="L20" i="11"/>
  <c r="D11" i="6"/>
  <c r="D14" i="6" s="1"/>
  <c r="H11" i="6"/>
  <c r="H14" i="6" s="1"/>
  <c r="L11" i="6"/>
  <c r="L14" i="6" s="1"/>
  <c r="N13" i="6"/>
  <c r="M14" i="6"/>
  <c r="D15" i="6"/>
  <c r="D18" i="6" s="1"/>
  <c r="H15" i="6"/>
  <c r="H18" i="6" s="1"/>
  <c r="L15" i="6"/>
  <c r="L18" i="6" s="1"/>
  <c r="N17" i="6"/>
  <c r="M18" i="6"/>
  <c r="N18" i="6" s="1"/>
  <c r="D19" i="6"/>
  <c r="H19" i="6"/>
  <c r="L19" i="6"/>
  <c r="N21" i="6"/>
  <c r="B11" i="6"/>
  <c r="B14" i="6" s="1"/>
  <c r="F11" i="6"/>
  <c r="F14" i="6" s="1"/>
  <c r="J11" i="6"/>
  <c r="J14" i="6" s="1"/>
  <c r="B15" i="6"/>
  <c r="B18" i="6" s="1"/>
  <c r="F15" i="6"/>
  <c r="F18" i="6" s="1"/>
  <c r="J15" i="6"/>
  <c r="J18" i="6" s="1"/>
  <c r="B19" i="6"/>
  <c r="F19" i="6"/>
  <c r="J19" i="6"/>
  <c r="L15" i="11" l="1"/>
  <c r="L23" i="11"/>
  <c r="L19" i="11"/>
  <c r="N14" i="6"/>
  <c r="L19" i="9" l="1"/>
  <c r="L14" i="9"/>
  <c r="L13" i="9"/>
  <c r="J19" i="9"/>
  <c r="J14" i="9"/>
  <c r="J13" i="9"/>
  <c r="H19" i="9"/>
  <c r="H14" i="9"/>
  <c r="H13" i="9"/>
  <c r="F19" i="9"/>
  <c r="F14" i="9"/>
  <c r="F13" i="9"/>
  <c r="D19" i="9"/>
  <c r="D14" i="9"/>
  <c r="D13" i="9"/>
  <c r="D15" i="9" l="1"/>
  <c r="L15" i="9"/>
  <c r="H15" i="9"/>
  <c r="F15" i="9"/>
  <c r="J15" i="9"/>
  <c r="B13" i="9"/>
  <c r="N13" i="9"/>
  <c r="B14" i="9"/>
  <c r="N14" i="9"/>
  <c r="N16" i="9"/>
  <c r="N17" i="9"/>
  <c r="N18" i="9"/>
  <c r="B19" i="9"/>
  <c r="B15" i="9" l="1"/>
  <c r="N15" i="9"/>
  <c r="N19" i="9"/>
</calcChain>
</file>

<file path=xl/sharedStrings.xml><?xml version="1.0" encoding="utf-8"?>
<sst xmlns="http://schemas.openxmlformats.org/spreadsheetml/2006/main" count="139" uniqueCount="22">
  <si>
    <t>Montante Total</t>
  </si>
  <si>
    <t>Valor</t>
  </si>
  <si>
    <t>I Trim.</t>
  </si>
  <si>
    <t>II Trim.</t>
  </si>
  <si>
    <t>III Trim.</t>
  </si>
  <si>
    <t>IV Trim.</t>
  </si>
  <si>
    <t>QUADRO 4 - DEPÓSITO DE MOEDAS</t>
  </si>
  <si>
    <t>QUADRO 5 - LEVANTAMENTO DE NOTAS</t>
  </si>
  <si>
    <t>QUADRO 6 - NOTAS FORA DE CIRCULAÇÃO (POR QUEIMA)</t>
  </si>
  <si>
    <t>QUADRO 7 - NOTAS CONTRAFEITAS</t>
  </si>
  <si>
    <t>ACTUAL FAMÍLIA DA DOBRA</t>
  </si>
  <si>
    <t>QUADRO 1 - NOTAS  EM CIRCULAÇÃO</t>
  </si>
  <si>
    <t>QUADRO 2 -  MOEDAS EM CIRCULAÇÃO</t>
  </si>
  <si>
    <t>QUADRO 3 - DEPÓSITO DE NOTAS</t>
  </si>
  <si>
    <t>Anual</t>
  </si>
  <si>
    <t>Denominação em Dobras</t>
  </si>
  <si>
    <t xml:space="preserve">ESTATÍSTICA DE EMISSÃO MONETÁRIA  </t>
  </si>
  <si>
    <t>Unidade</t>
  </si>
  <si>
    <t xml:space="preserve">Unidade </t>
  </si>
  <si>
    <t>QUADRO 7 - CONTRAFACÇÃO - FALSIFICAÇÃO</t>
  </si>
  <si>
    <t xml:space="preserve">Inclui os valores referentes à circulação de notas e moedas, informações sobre a contrafação de notas, depósitos de notas e moedas e levantamento de notas. </t>
  </si>
  <si>
    <r>
      <rPr>
        <b/>
        <sz val="12"/>
        <color theme="1" tint="0.499984740745262"/>
        <rFont val="Calibri"/>
        <family val="2"/>
        <scheme val="minor"/>
      </rPr>
      <t>Fonte:</t>
    </r>
    <r>
      <rPr>
        <sz val="12"/>
        <color theme="1" tint="0.499984740745262"/>
        <rFont val="Calibri"/>
        <family val="2"/>
        <scheme val="minor"/>
      </rPr>
      <t xml:space="preserve"> Direcção de Tesouraria do Banco Central de S. Tomé e Príncipe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</si>
</sst>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name val="Calibri"/>
      <family val="2"/>
    </font>
    <font>
      <sz val="11"/>
      <color theme="1" tint="0.499984740745262"/>
      <name val="Arial"/>
      <family val="2"/>
    </font>
    <font>
      <b/>
      <sz val="12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89800"/>
        <bgColor indexed="64"/>
      </patternFill>
    </fill>
    <fill>
      <patternFill patternType="solid">
        <fgColor rgb="FFE3C184"/>
        <bgColor indexed="64"/>
      </patternFill>
    </fill>
    <fill>
      <patternFill patternType="solid">
        <fgColor rgb="FFB489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164" fontId="0" fillId="2" borderId="0" xfId="1" applyFont="1" applyFill="1"/>
    <xf numFmtId="164" fontId="0" fillId="2" borderId="0" xfId="1" applyFont="1" applyFill="1" applyBorder="1"/>
    <xf numFmtId="4" fontId="0" fillId="2" borderId="0" xfId="0" applyNumberFormat="1" applyFill="1" applyBorder="1"/>
    <xf numFmtId="49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4" fontId="0" fillId="2" borderId="0" xfId="0" applyNumberFormat="1" applyFill="1" applyBorder="1"/>
    <xf numFmtId="3" fontId="3" fillId="2" borderId="0" xfId="0" applyNumberFormat="1" applyFont="1" applyFill="1" applyBorder="1" applyAlignment="1"/>
    <xf numFmtId="3" fontId="0" fillId="2" borderId="0" xfId="0" applyNumberFormat="1" applyFill="1" applyBorder="1"/>
    <xf numFmtId="0" fontId="2" fillId="0" borderId="0" xfId="0" applyFont="1" applyFill="1" applyBorder="1" applyAlignment="1"/>
    <xf numFmtId="3" fontId="0" fillId="2" borderId="0" xfId="0" applyNumberFormat="1" applyFill="1"/>
    <xf numFmtId="164" fontId="0" fillId="2" borderId="0" xfId="0" applyNumberFormat="1" applyFill="1"/>
    <xf numFmtId="3" fontId="3" fillId="2" borderId="0" xfId="0" applyNumberFormat="1" applyFont="1" applyFill="1"/>
    <xf numFmtId="0" fontId="8" fillId="2" borderId="0" xfId="0" applyFont="1" applyFill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/>
    <xf numFmtId="17" fontId="7" fillId="2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" fontId="6" fillId="0" borderId="0" xfId="0" applyNumberFormat="1" applyFont="1" applyFill="1" applyBorder="1"/>
    <xf numFmtId="3" fontId="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3" fontId="7" fillId="2" borderId="0" xfId="0" applyNumberFormat="1" applyFont="1" applyFill="1" applyBorder="1"/>
    <xf numFmtId="0" fontId="0" fillId="2" borderId="0" xfId="0" applyFont="1" applyFill="1" applyBorder="1"/>
    <xf numFmtId="3" fontId="11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3" fontId="6" fillId="6" borderId="18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3" fontId="6" fillId="6" borderId="8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  <protection locked="0"/>
    </xf>
    <xf numFmtId="3" fontId="6" fillId="6" borderId="8" xfId="0" applyNumberFormat="1" applyFont="1" applyFill="1" applyBorder="1" applyAlignment="1" applyProtection="1">
      <alignment horizontal="center" vertical="center"/>
      <protection locked="0"/>
    </xf>
    <xf numFmtId="3" fontId="5" fillId="6" borderId="18" xfId="0" applyNumberFormat="1" applyFont="1" applyFill="1" applyBorder="1" applyAlignment="1">
      <alignment vertical="center"/>
    </xf>
    <xf numFmtId="0" fontId="5" fillId="6" borderId="17" xfId="0" applyFont="1" applyFill="1" applyBorder="1" applyAlignment="1" applyProtection="1">
      <alignment vertical="center"/>
      <protection locked="0"/>
    </xf>
    <xf numFmtId="3" fontId="5" fillId="6" borderId="18" xfId="0" applyNumberFormat="1" applyFont="1" applyFill="1" applyBorder="1" applyAlignment="1" applyProtection="1">
      <alignment vertical="center"/>
      <protection locked="0"/>
    </xf>
    <xf numFmtId="17" fontId="7" fillId="2" borderId="14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17" fillId="2" borderId="0" xfId="0" applyFont="1" applyFill="1" applyBorder="1" applyAlignment="1"/>
    <xf numFmtId="0" fontId="15" fillId="2" borderId="0" xfId="0" applyFont="1" applyFill="1" applyBorder="1" applyAlignment="1"/>
    <xf numFmtId="0" fontId="14" fillId="2" borderId="0" xfId="0" applyFont="1" applyFill="1"/>
    <xf numFmtId="0" fontId="19" fillId="2" borderId="0" xfId="0" applyFont="1" applyFill="1" applyBorder="1"/>
    <xf numFmtId="0" fontId="20" fillId="7" borderId="0" xfId="0" applyFont="1" applyFill="1"/>
    <xf numFmtId="0" fontId="21" fillId="6" borderId="0" xfId="3" applyFont="1" applyFill="1" applyBorder="1" applyAlignment="1" applyProtection="1">
      <alignment vertical="center"/>
    </xf>
    <xf numFmtId="0" fontId="21" fillId="6" borderId="0" xfId="3" applyFont="1" applyFill="1" applyBorder="1" applyAlignment="1" applyProtection="1"/>
    <xf numFmtId="3" fontId="7" fillId="2" borderId="18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0" fontId="22" fillId="0" borderId="0" xfId="0" applyFont="1" applyAlignment="1">
      <alignment wrapText="1"/>
    </xf>
    <xf numFmtId="0" fontId="17" fillId="2" borderId="0" xfId="0" applyFont="1" applyFill="1" applyAlignment="1">
      <alignment horizontal="center"/>
    </xf>
    <xf numFmtId="3" fontId="17" fillId="2" borderId="0" xfId="0" applyNumberFormat="1" applyFont="1" applyFill="1"/>
    <xf numFmtId="0" fontId="17" fillId="2" borderId="0" xfId="0" applyFont="1" applyFill="1"/>
    <xf numFmtId="3" fontId="17" fillId="2" borderId="0" xfId="0" applyNumberFormat="1" applyFont="1" applyFill="1" applyBorder="1"/>
    <xf numFmtId="0" fontId="17" fillId="2" borderId="0" xfId="0" applyFont="1" applyFill="1" applyBorder="1"/>
    <xf numFmtId="4" fontId="17" fillId="2" borderId="0" xfId="0" applyNumberFormat="1" applyFont="1" applyFill="1"/>
    <xf numFmtId="3" fontId="28" fillId="6" borderId="18" xfId="0" applyNumberFormat="1" applyFont="1" applyFill="1" applyBorder="1" applyAlignment="1">
      <alignment horizontal="center" vertical="center"/>
    </xf>
    <xf numFmtId="0" fontId="28" fillId="6" borderId="17" xfId="0" applyFont="1" applyFill="1" applyBorder="1" applyAlignment="1" applyProtection="1">
      <alignment horizontal="center" vertical="center"/>
      <protection locked="0"/>
    </xf>
    <xf numFmtId="3" fontId="28" fillId="6" borderId="18" xfId="0" applyNumberFormat="1" applyFont="1" applyFill="1" applyBorder="1" applyAlignment="1" applyProtection="1">
      <alignment horizontal="center" vertical="center"/>
      <protection locked="0"/>
    </xf>
    <xf numFmtId="3" fontId="28" fillId="6" borderId="18" xfId="0" applyNumberFormat="1" applyFont="1" applyFill="1" applyBorder="1" applyAlignment="1">
      <alignment vertical="center"/>
    </xf>
    <xf numFmtId="0" fontId="28" fillId="6" borderId="17" xfId="0" applyFont="1" applyFill="1" applyBorder="1" applyAlignment="1" applyProtection="1">
      <alignment vertical="center"/>
      <protection locked="0"/>
    </xf>
    <xf numFmtId="0" fontId="30" fillId="2" borderId="0" xfId="0" applyFont="1" applyFill="1" applyBorder="1"/>
    <xf numFmtId="4" fontId="17" fillId="2" borderId="0" xfId="0" applyNumberFormat="1" applyFont="1" applyFill="1" applyBorder="1"/>
    <xf numFmtId="49" fontId="29" fillId="3" borderId="14" xfId="0" applyNumberFormat="1" applyFont="1" applyFill="1" applyBorder="1" applyAlignment="1">
      <alignment horizontal="center"/>
    </xf>
    <xf numFmtId="49" fontId="29" fillId="2" borderId="0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164" fontId="17" fillId="2" borderId="0" xfId="1" applyFont="1" applyFill="1" applyBorder="1"/>
    <xf numFmtId="164" fontId="17" fillId="2" borderId="0" xfId="0" applyNumberFormat="1" applyFont="1" applyFill="1" applyBorder="1"/>
    <xf numFmtId="164" fontId="30" fillId="2" borderId="0" xfId="2" applyFont="1" applyFill="1" applyBorder="1"/>
    <xf numFmtId="49" fontId="29" fillId="2" borderId="0" xfId="0" applyNumberFormat="1" applyFont="1" applyFill="1" applyBorder="1" applyAlignment="1"/>
    <xf numFmtId="0" fontId="17" fillId="2" borderId="0" xfId="0" applyFont="1" applyFill="1" applyBorder="1" applyAlignment="1">
      <alignment horizontal="center"/>
    </xf>
    <xf numFmtId="164" fontId="17" fillId="2" borderId="0" xfId="1" applyFont="1" applyFill="1"/>
    <xf numFmtId="164" fontId="17" fillId="2" borderId="0" xfId="0" applyNumberFormat="1" applyFont="1" applyFill="1"/>
    <xf numFmtId="0" fontId="17" fillId="0" borderId="0" xfId="0" applyFont="1" applyFill="1" applyBorder="1"/>
    <xf numFmtId="0" fontId="30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  <protection locked="0"/>
    </xf>
    <xf numFmtId="17" fontId="17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Protection="1">
      <protection locked="0"/>
    </xf>
    <xf numFmtId="49" fontId="30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/>
    <xf numFmtId="0" fontId="30" fillId="2" borderId="0" xfId="0" applyFont="1" applyFill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Protection="1">
      <protection locked="0"/>
    </xf>
    <xf numFmtId="3" fontId="17" fillId="0" borderId="0" xfId="0" applyNumberFormat="1" applyFont="1" applyFill="1" applyBorder="1" applyProtection="1">
      <protection locked="0"/>
    </xf>
    <xf numFmtId="4" fontId="26" fillId="0" borderId="0" xfId="2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0" fontId="24" fillId="0" borderId="0" xfId="0" applyFont="1" applyAlignment="1">
      <alignment wrapText="1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>
      <alignment horizontal="left"/>
    </xf>
    <xf numFmtId="4" fontId="7" fillId="2" borderId="17" xfId="0" applyNumberFormat="1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4" fontId="7" fillId="4" borderId="17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/>
    </xf>
    <xf numFmtId="17" fontId="0" fillId="2" borderId="13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" fontId="7" fillId="2" borderId="17" xfId="0" applyNumberFormat="1" applyFont="1" applyFill="1" applyBorder="1" applyAlignment="1" applyProtection="1">
      <alignment horizontal="center"/>
      <protection locked="0"/>
    </xf>
    <xf numFmtId="4" fontId="7" fillId="3" borderId="9" xfId="0" applyNumberFormat="1" applyFont="1" applyFill="1" applyBorder="1" applyAlignment="1">
      <alignment horizontal="center"/>
    </xf>
    <xf numFmtId="3" fontId="7" fillId="3" borderId="16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/>
    <xf numFmtId="0" fontId="0" fillId="2" borderId="0" xfId="0" applyFont="1" applyFill="1"/>
    <xf numFmtId="3" fontId="0" fillId="2" borderId="0" xfId="0" applyNumberFormat="1" applyFont="1" applyFill="1" applyBorder="1"/>
    <xf numFmtId="4" fontId="0" fillId="2" borderId="0" xfId="0" applyNumberFormat="1" applyFont="1" applyFill="1"/>
    <xf numFmtId="0" fontId="0" fillId="2" borderId="5" xfId="0" applyFont="1" applyFill="1" applyBorder="1"/>
    <xf numFmtId="165" fontId="0" fillId="2" borderId="0" xfId="0" applyNumberFormat="1" applyFont="1" applyFill="1"/>
    <xf numFmtId="4" fontId="7" fillId="4" borderId="13" xfId="0" applyNumberFormat="1" applyFont="1" applyFill="1" applyBorder="1" applyAlignment="1">
      <alignment horizontal="center"/>
    </xf>
    <xf numFmtId="164" fontId="1" fillId="2" borderId="0" xfId="1" applyFont="1" applyFill="1"/>
    <xf numFmtId="164" fontId="0" fillId="2" borderId="0" xfId="0" applyNumberFormat="1" applyFont="1" applyFill="1"/>
    <xf numFmtId="165" fontId="6" fillId="6" borderId="12" xfId="2" applyNumberFormat="1" applyFont="1" applyFill="1" applyBorder="1" applyAlignment="1">
      <alignment horizontal="center" vertical="center"/>
    </xf>
    <xf numFmtId="165" fontId="6" fillId="6" borderId="15" xfId="2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49" fontId="25" fillId="4" borderId="13" xfId="0" applyNumberFormat="1" applyFont="1" applyFill="1" applyBorder="1" applyAlignment="1">
      <alignment horizontal="center"/>
    </xf>
    <xf numFmtId="0" fontId="31" fillId="2" borderId="0" xfId="0" applyFont="1" applyFill="1" applyBorder="1"/>
    <xf numFmtId="17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165" fontId="6" fillId="6" borderId="12" xfId="2" applyNumberFormat="1" applyFont="1" applyFill="1" applyBorder="1" applyAlignment="1">
      <alignment horizontal="center" vertical="center"/>
    </xf>
    <xf numFmtId="165" fontId="6" fillId="6" borderId="15" xfId="2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>
      <alignment horizontal="left" vertical="center"/>
    </xf>
    <xf numFmtId="164" fontId="6" fillId="6" borderId="12" xfId="2" applyNumberFormat="1" applyFont="1" applyFill="1" applyBorder="1" applyAlignment="1">
      <alignment horizontal="center" vertical="center"/>
    </xf>
    <xf numFmtId="164" fontId="6" fillId="6" borderId="15" xfId="2" applyNumberFormat="1" applyFont="1" applyFill="1" applyBorder="1" applyAlignment="1">
      <alignment horizontal="center" vertical="center"/>
    </xf>
    <xf numFmtId="165" fontId="6" fillId="6" borderId="11" xfId="2" applyNumberFormat="1" applyFont="1" applyFill="1" applyBorder="1" applyAlignment="1">
      <alignment horizontal="center" vertical="center"/>
    </xf>
    <xf numFmtId="165" fontId="6" fillId="6" borderId="13" xfId="2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3" fillId="5" borderId="19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165" fontId="28" fillId="6" borderId="12" xfId="2" applyNumberFormat="1" applyFont="1" applyFill="1" applyBorder="1" applyAlignment="1">
      <alignment vertical="center"/>
    </xf>
    <xf numFmtId="165" fontId="28" fillId="6" borderId="15" xfId="2" applyNumberFormat="1" applyFont="1" applyFill="1" applyBorder="1" applyAlignment="1">
      <alignment vertical="center"/>
    </xf>
    <xf numFmtId="4" fontId="29" fillId="6" borderId="11" xfId="0" applyNumberFormat="1" applyFont="1" applyFill="1" applyBorder="1" applyAlignment="1">
      <alignment horizontal="center" vertical="center"/>
    </xf>
    <xf numFmtId="4" fontId="29" fillId="6" borderId="13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>
      <alignment horizontal="left"/>
    </xf>
    <xf numFmtId="0" fontId="14" fillId="5" borderId="0" xfId="0" applyFont="1" applyFill="1" applyBorder="1" applyAlignment="1">
      <alignment horizontal="center"/>
    </xf>
    <xf numFmtId="164" fontId="3" fillId="6" borderId="12" xfId="2" applyNumberFormat="1" applyFont="1" applyFill="1" applyBorder="1" applyAlignment="1">
      <alignment horizontal="center" vertical="center"/>
    </xf>
    <xf numFmtId="164" fontId="3" fillId="6" borderId="15" xfId="2" applyNumberFormat="1" applyFont="1" applyFill="1" applyBorder="1" applyAlignment="1">
      <alignment horizontal="center" vertical="center"/>
    </xf>
    <xf numFmtId="165" fontId="3" fillId="6" borderId="12" xfId="2" applyNumberFormat="1" applyFont="1" applyFill="1" applyBorder="1" applyAlignment="1">
      <alignment horizontal="center" vertical="center"/>
    </xf>
    <xf numFmtId="165" fontId="3" fillId="6" borderId="15" xfId="2" applyNumberFormat="1" applyFont="1" applyFill="1" applyBorder="1" applyAlignment="1">
      <alignment horizontal="center" vertical="center"/>
    </xf>
    <xf numFmtId="165" fontId="3" fillId="6" borderId="11" xfId="2" applyNumberFormat="1" applyFont="1" applyFill="1" applyBorder="1" applyAlignment="1">
      <alignment horizontal="center" vertical="center"/>
    </xf>
    <xf numFmtId="165" fontId="3" fillId="6" borderId="13" xfId="2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165" fontId="28" fillId="6" borderId="12" xfId="2" applyNumberFormat="1" applyFont="1" applyFill="1" applyBorder="1" applyAlignment="1">
      <alignment horizontal="center"/>
    </xf>
    <xf numFmtId="165" fontId="28" fillId="6" borderId="15" xfId="2" applyNumberFormat="1" applyFont="1" applyFill="1" applyBorder="1" applyAlignment="1">
      <alignment horizontal="center"/>
    </xf>
    <xf numFmtId="165" fontId="28" fillId="6" borderId="12" xfId="2" applyNumberFormat="1" applyFont="1" applyFill="1" applyBorder="1" applyAlignment="1">
      <alignment horizontal="center" vertical="center"/>
    </xf>
    <xf numFmtId="165" fontId="28" fillId="6" borderId="15" xfId="2" applyNumberFormat="1" applyFont="1" applyFill="1" applyBorder="1" applyAlignment="1">
      <alignment horizontal="center" vertical="center"/>
    </xf>
    <xf numFmtId="165" fontId="28" fillId="0" borderId="0" xfId="2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165" fontId="6" fillId="6" borderId="12" xfId="2" applyNumberFormat="1" applyFont="1" applyFill="1" applyBorder="1" applyAlignment="1">
      <alignment vertical="center"/>
    </xf>
    <xf numFmtId="0" fontId="17" fillId="0" borderId="15" xfId="0" applyFont="1" applyBorder="1" applyAlignment="1"/>
    <xf numFmtId="4" fontId="6" fillId="6" borderId="11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center" vertical="center"/>
    </xf>
    <xf numFmtId="165" fontId="6" fillId="6" borderId="10" xfId="2" applyNumberFormat="1" applyFont="1" applyFill="1" applyBorder="1" applyAlignment="1">
      <alignment horizontal="center" vertical="center"/>
    </xf>
    <xf numFmtId="165" fontId="6" fillId="6" borderId="9" xfId="2" applyNumberFormat="1" applyFont="1" applyFill="1" applyBorder="1" applyAlignment="1">
      <alignment horizontal="center" vertical="center"/>
    </xf>
    <xf numFmtId="4" fontId="6" fillId="6" borderId="15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left"/>
    </xf>
    <xf numFmtId="3" fontId="7" fillId="2" borderId="1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right"/>
    </xf>
    <xf numFmtId="4" fontId="7" fillId="2" borderId="18" xfId="0" applyNumberFormat="1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 horizontal="center"/>
    </xf>
    <xf numFmtId="4" fontId="29" fillId="6" borderId="15" xfId="0" applyNumberFormat="1" applyFont="1" applyFill="1" applyBorder="1" applyAlignment="1">
      <alignment horizontal="center" vertical="center"/>
    </xf>
    <xf numFmtId="4" fontId="29" fillId="6" borderId="17" xfId="0" applyNumberFormat="1" applyFont="1" applyFill="1" applyBorder="1" applyAlignment="1">
      <alignment horizontal="center" vertical="center"/>
    </xf>
  </cellXfs>
  <cellStyles count="4">
    <cellStyle name="Hiperligação" xfId="3" builtinId="8"/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E3C184"/>
      <color rgb="FFB48900"/>
      <color rgb="FFC89800"/>
      <color rgb="FFA4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TA%202021/EMISS&#195;O%20MONET&#193;RIA/2021/Notas%20e%20moedas%20%20em%20circula&#231;&#227;o%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STA%202021/EMISS&#195;O%20MONET&#193;RIA/2021/EMISS&#195;O%20MONET&#193;RI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E MOEDAS EM CIRCULAÇÃO"/>
      <sheetName val="Publicação 2021"/>
    </sheetNames>
    <sheetDataSet>
      <sheetData sheetId="0"/>
      <sheetData sheetId="1">
        <row r="9">
          <cell r="C9">
            <v>773761</v>
          </cell>
        </row>
        <row r="15">
          <cell r="C15">
            <v>821108</v>
          </cell>
          <cell r="D15">
            <v>4105540</v>
          </cell>
          <cell r="E15">
            <v>495956</v>
          </cell>
          <cell r="F15">
            <v>4959560</v>
          </cell>
          <cell r="G15">
            <v>1647020</v>
          </cell>
          <cell r="H15">
            <v>32940400</v>
          </cell>
          <cell r="I15">
            <v>2158204</v>
          </cell>
          <cell r="J15">
            <v>107910200</v>
          </cell>
          <cell r="K15">
            <v>2962790</v>
          </cell>
          <cell r="L15">
            <v>296279000</v>
          </cell>
          <cell r="M15">
            <v>0</v>
          </cell>
          <cell r="N15">
            <v>0</v>
          </cell>
        </row>
        <row r="16">
          <cell r="C16">
            <v>867936</v>
          </cell>
          <cell r="D16">
            <v>4339680</v>
          </cell>
          <cell r="E16">
            <v>535428</v>
          </cell>
          <cell r="F16">
            <v>5354280</v>
          </cell>
          <cell r="G16">
            <v>1598583</v>
          </cell>
          <cell r="H16">
            <v>31971660</v>
          </cell>
          <cell r="I16">
            <v>2113668</v>
          </cell>
          <cell r="J16">
            <v>105683400</v>
          </cell>
          <cell r="K16">
            <v>2920314</v>
          </cell>
          <cell r="L16">
            <v>292031400</v>
          </cell>
          <cell r="M16">
            <v>19058</v>
          </cell>
          <cell r="N16">
            <v>3811600</v>
          </cell>
        </row>
        <row r="17">
          <cell r="C17">
            <v>972341</v>
          </cell>
          <cell r="D17">
            <v>4861705</v>
          </cell>
          <cell r="E17">
            <v>642442</v>
          </cell>
          <cell r="F17">
            <v>6424420</v>
          </cell>
          <cell r="G17">
            <v>1505833</v>
          </cell>
          <cell r="H17">
            <v>30116660</v>
          </cell>
          <cell r="I17">
            <v>2147459</v>
          </cell>
          <cell r="J17">
            <v>107372950</v>
          </cell>
          <cell r="K17">
            <v>2896593</v>
          </cell>
          <cell r="L17">
            <v>289659300</v>
          </cell>
          <cell r="M17">
            <v>96394</v>
          </cell>
          <cell r="N17">
            <v>19278800</v>
          </cell>
        </row>
        <row r="18">
          <cell r="C18">
            <v>985359</v>
          </cell>
          <cell r="D18">
            <v>4926795</v>
          </cell>
          <cell r="E18">
            <v>671008</v>
          </cell>
          <cell r="F18">
            <v>6710080</v>
          </cell>
          <cell r="G18">
            <v>1410667</v>
          </cell>
          <cell r="H18">
            <v>28213340</v>
          </cell>
          <cell r="I18">
            <v>2088645</v>
          </cell>
          <cell r="J18">
            <v>104432250</v>
          </cell>
          <cell r="K18">
            <v>2796103</v>
          </cell>
          <cell r="L18">
            <v>279610300</v>
          </cell>
          <cell r="M18">
            <v>93622</v>
          </cell>
          <cell r="N18">
            <v>18724400</v>
          </cell>
        </row>
        <row r="19">
          <cell r="C19">
            <v>1018728</v>
          </cell>
          <cell r="D19">
            <v>5093640</v>
          </cell>
          <cell r="E19">
            <v>670921</v>
          </cell>
          <cell r="F19">
            <v>6709210</v>
          </cell>
          <cell r="G19">
            <v>1161413</v>
          </cell>
          <cell r="H19">
            <v>23228260</v>
          </cell>
          <cell r="I19">
            <v>2076806</v>
          </cell>
          <cell r="J19">
            <v>103840300</v>
          </cell>
          <cell r="K19">
            <v>2804278</v>
          </cell>
          <cell r="L19">
            <v>280427800</v>
          </cell>
          <cell r="M19">
            <v>102027</v>
          </cell>
          <cell r="N19">
            <v>20405400</v>
          </cell>
        </row>
        <row r="34">
          <cell r="C34">
            <v>209034</v>
          </cell>
          <cell r="D34">
            <v>20903.400000000001</v>
          </cell>
          <cell r="E34">
            <v>141645</v>
          </cell>
          <cell r="F34">
            <v>28329</v>
          </cell>
          <cell r="G34">
            <v>644132</v>
          </cell>
          <cell r="H34">
            <v>322066</v>
          </cell>
          <cell r="I34">
            <v>1072227</v>
          </cell>
          <cell r="J34">
            <v>1072227</v>
          </cell>
          <cell r="K34">
            <v>528097</v>
          </cell>
          <cell r="L34">
            <v>1056194</v>
          </cell>
        </row>
        <row r="35">
          <cell r="C35">
            <v>209637.99999999997</v>
          </cell>
          <cell r="D35">
            <v>20963.8</v>
          </cell>
          <cell r="E35">
            <v>142694</v>
          </cell>
          <cell r="F35">
            <v>28538.799999999999</v>
          </cell>
          <cell r="G35">
            <v>652275</v>
          </cell>
          <cell r="H35">
            <v>326137.5</v>
          </cell>
          <cell r="I35">
            <v>1105199</v>
          </cell>
          <cell r="J35">
            <v>1105199</v>
          </cell>
          <cell r="K35">
            <v>547807</v>
          </cell>
          <cell r="L35">
            <v>1095614</v>
          </cell>
        </row>
        <row r="36">
          <cell r="C36">
            <v>211615</v>
          </cell>
          <cell r="D36">
            <v>21161.5</v>
          </cell>
          <cell r="E36">
            <v>143736</v>
          </cell>
          <cell r="F36">
            <v>28747.200000000001</v>
          </cell>
          <cell r="G36">
            <v>658051</v>
          </cell>
          <cell r="H36">
            <v>329025.5</v>
          </cell>
          <cell r="I36">
            <v>1131297</v>
          </cell>
          <cell r="J36">
            <v>1131297</v>
          </cell>
          <cell r="K36">
            <v>559556</v>
          </cell>
          <cell r="L36">
            <v>1119112</v>
          </cell>
        </row>
        <row r="37">
          <cell r="C37">
            <v>211740</v>
          </cell>
          <cell r="D37">
            <v>21174</v>
          </cell>
          <cell r="E37">
            <v>143840</v>
          </cell>
          <cell r="F37">
            <v>28768</v>
          </cell>
          <cell r="G37">
            <v>694540</v>
          </cell>
          <cell r="H37">
            <v>347270</v>
          </cell>
          <cell r="I37">
            <v>1167092</v>
          </cell>
          <cell r="J37">
            <v>1167092</v>
          </cell>
          <cell r="K37">
            <v>575788</v>
          </cell>
          <cell r="L37">
            <v>1151576</v>
          </cell>
        </row>
        <row r="38">
          <cell r="C38">
            <v>212377</v>
          </cell>
          <cell r="D38">
            <v>21237.7</v>
          </cell>
          <cell r="E38">
            <v>144000</v>
          </cell>
          <cell r="F38">
            <v>28800</v>
          </cell>
          <cell r="G38">
            <v>693042</v>
          </cell>
          <cell r="H38">
            <v>346521</v>
          </cell>
          <cell r="I38">
            <v>1160328</v>
          </cell>
          <cell r="J38">
            <v>1160328</v>
          </cell>
          <cell r="K38">
            <v>569061</v>
          </cell>
          <cell r="L38">
            <v>1138122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ÇÃO"/>
      <sheetName val="DEPÓSITOS"/>
      <sheetName val="LEVANTAMENTOS"/>
      <sheetName val="FORA DE CIRCULAÇÃO (QUEIMA)"/>
      <sheetName val="CONTRAFEITAS"/>
    </sheetNames>
    <sheetDataSet>
      <sheetData sheetId="0"/>
      <sheetData sheetId="1">
        <row r="12">
          <cell r="C12">
            <v>250000</v>
          </cell>
          <cell r="E12">
            <v>290000</v>
          </cell>
          <cell r="G12">
            <v>760000</v>
          </cell>
          <cell r="I12">
            <v>13200000</v>
          </cell>
          <cell r="K12">
            <v>35200000</v>
          </cell>
          <cell r="M12"/>
        </row>
        <row r="13">
          <cell r="C13">
            <v>150000</v>
          </cell>
          <cell r="E13">
            <v>80000</v>
          </cell>
          <cell r="G13">
            <v>2900000</v>
          </cell>
          <cell r="I13">
            <v>7800000</v>
          </cell>
          <cell r="K13">
            <v>24800000</v>
          </cell>
          <cell r="M13"/>
        </row>
        <row r="14">
          <cell r="C14">
            <v>90000</v>
          </cell>
          <cell r="E14">
            <v>200000</v>
          </cell>
          <cell r="G14">
            <v>2760000</v>
          </cell>
          <cell r="I14">
            <v>300000</v>
          </cell>
          <cell r="K14">
            <v>8100000</v>
          </cell>
          <cell r="M14"/>
        </row>
        <row r="16">
          <cell r="C16">
            <v>160000</v>
          </cell>
          <cell r="E16">
            <v>300000</v>
          </cell>
          <cell r="G16">
            <v>3590000</v>
          </cell>
          <cell r="I16"/>
          <cell r="K16">
            <v>100000</v>
          </cell>
          <cell r="M16"/>
        </row>
        <row r="17">
          <cell r="C17">
            <v>140000</v>
          </cell>
          <cell r="E17">
            <v>200000</v>
          </cell>
          <cell r="G17">
            <v>4860000</v>
          </cell>
          <cell r="I17">
            <v>500000</v>
          </cell>
          <cell r="K17">
            <v>10800000</v>
          </cell>
          <cell r="M17"/>
        </row>
        <row r="18">
          <cell r="C18">
            <v>110000</v>
          </cell>
          <cell r="E18">
            <v>130000</v>
          </cell>
          <cell r="G18">
            <v>3100000</v>
          </cell>
          <cell r="I18">
            <v>3600000</v>
          </cell>
          <cell r="K18">
            <v>11000000</v>
          </cell>
          <cell r="M18"/>
        </row>
        <row r="20">
          <cell r="C20">
            <v>150000</v>
          </cell>
          <cell r="E20">
            <v>350000</v>
          </cell>
          <cell r="G20">
            <v>2500000</v>
          </cell>
          <cell r="I20">
            <v>1900000</v>
          </cell>
          <cell r="K20">
            <v>11600000</v>
          </cell>
          <cell r="M20"/>
        </row>
        <row r="21">
          <cell r="C21">
            <v>50000</v>
          </cell>
          <cell r="E21">
            <v>100000</v>
          </cell>
          <cell r="G21">
            <v>2800000</v>
          </cell>
          <cell r="I21">
            <v>1250000</v>
          </cell>
          <cell r="K21">
            <v>9300000</v>
          </cell>
          <cell r="M21">
            <v>0</v>
          </cell>
        </row>
        <row r="22">
          <cell r="C22">
            <v>250000</v>
          </cell>
          <cell r="E22">
            <v>550000</v>
          </cell>
          <cell r="G22">
            <v>2040000</v>
          </cell>
          <cell r="I22">
            <v>2700000</v>
          </cell>
          <cell r="K22">
            <v>23400000</v>
          </cell>
          <cell r="M22">
            <v>7400000</v>
          </cell>
        </row>
        <row r="38">
          <cell r="C38"/>
          <cell r="E38"/>
          <cell r="G38"/>
          <cell r="I38">
            <v>10000</v>
          </cell>
          <cell r="K38">
            <v>20000</v>
          </cell>
        </row>
        <row r="39">
          <cell r="C39"/>
          <cell r="E39"/>
          <cell r="G39"/>
          <cell r="I39"/>
          <cell r="K39"/>
        </row>
        <row r="40">
          <cell r="C40"/>
          <cell r="E40"/>
          <cell r="G40">
            <v>2500</v>
          </cell>
          <cell r="I40">
            <v>8500</v>
          </cell>
          <cell r="K40">
            <v>19000</v>
          </cell>
        </row>
        <row r="42">
          <cell r="C42"/>
          <cell r="E42"/>
          <cell r="G42"/>
          <cell r="I42">
            <v>10000</v>
          </cell>
          <cell r="K42">
            <v>20000</v>
          </cell>
        </row>
        <row r="43">
          <cell r="C43"/>
          <cell r="E43"/>
          <cell r="G43">
            <v>0</v>
          </cell>
          <cell r="I43">
            <v>0</v>
          </cell>
          <cell r="K43">
            <v>0</v>
          </cell>
        </row>
        <row r="44">
          <cell r="C44"/>
          <cell r="E44"/>
          <cell r="G44"/>
          <cell r="I44"/>
          <cell r="K44"/>
        </row>
        <row r="46">
          <cell r="C46"/>
          <cell r="E46"/>
          <cell r="G46"/>
          <cell r="I46"/>
          <cell r="K46"/>
        </row>
        <row r="47">
          <cell r="C47"/>
          <cell r="E47"/>
          <cell r="G47">
            <v>0</v>
          </cell>
          <cell r="I47"/>
          <cell r="K47"/>
        </row>
        <row r="48">
          <cell r="C48"/>
          <cell r="E48"/>
          <cell r="G48"/>
          <cell r="I48"/>
          <cell r="K48"/>
        </row>
      </sheetData>
      <sheetData sheetId="2">
        <row r="13">
          <cell r="C13"/>
          <cell r="E13"/>
          <cell r="G13">
            <v>700000</v>
          </cell>
          <cell r="I13">
            <v>1900000</v>
          </cell>
          <cell r="K13">
            <v>5700000</v>
          </cell>
          <cell r="M13"/>
        </row>
        <row r="14">
          <cell r="C14">
            <v>60000</v>
          </cell>
          <cell r="E14">
            <v>130000</v>
          </cell>
          <cell r="G14">
            <v>860000</v>
          </cell>
          <cell r="I14">
            <v>2800000</v>
          </cell>
          <cell r="K14">
            <v>11400000</v>
          </cell>
          <cell r="M14"/>
        </row>
        <row r="15">
          <cell r="C15">
            <v>70000</v>
          </cell>
          <cell r="E15">
            <v>90000</v>
          </cell>
          <cell r="G15">
            <v>1900000</v>
          </cell>
          <cell r="I15">
            <v>4800000</v>
          </cell>
          <cell r="K15">
            <v>23400000</v>
          </cell>
          <cell r="M15"/>
        </row>
        <row r="16">
          <cell r="C16">
            <v>130000</v>
          </cell>
          <cell r="E16">
            <v>220000</v>
          </cell>
          <cell r="G16">
            <v>3460000</v>
          </cell>
          <cell r="I16">
            <v>9500000</v>
          </cell>
          <cell r="K16">
            <v>40500000</v>
          </cell>
          <cell r="M16">
            <v>0</v>
          </cell>
        </row>
        <row r="17">
          <cell r="C17">
            <v>150000</v>
          </cell>
          <cell r="E17">
            <v>330000</v>
          </cell>
          <cell r="G17">
            <v>400000</v>
          </cell>
          <cell r="I17">
            <v>3200000</v>
          </cell>
          <cell r="K17">
            <v>18900000</v>
          </cell>
          <cell r="M17"/>
        </row>
        <row r="18">
          <cell r="C18">
            <v>10000</v>
          </cell>
          <cell r="E18"/>
          <cell r="G18">
            <v>1080000</v>
          </cell>
          <cell r="I18">
            <v>3750000</v>
          </cell>
          <cell r="K18">
            <v>9900000</v>
          </cell>
          <cell r="M18"/>
        </row>
        <row r="19">
          <cell r="C19">
            <v>180000</v>
          </cell>
          <cell r="E19">
            <v>180000</v>
          </cell>
          <cell r="G19">
            <v>4200000</v>
          </cell>
          <cell r="I19">
            <v>7800000</v>
          </cell>
          <cell r="K19">
            <v>35900000</v>
          </cell>
          <cell r="M19"/>
        </row>
        <row r="20">
          <cell r="C20">
            <v>340000</v>
          </cell>
          <cell r="E20">
            <v>510000</v>
          </cell>
          <cell r="G20">
            <v>5680000</v>
          </cell>
          <cell r="I20">
            <v>14750000</v>
          </cell>
          <cell r="K20">
            <v>64700000</v>
          </cell>
          <cell r="M20">
            <v>0</v>
          </cell>
        </row>
        <row r="21">
          <cell r="C21">
            <v>560000</v>
          </cell>
          <cell r="E21">
            <v>1340000</v>
          </cell>
          <cell r="G21">
            <v>3100000</v>
          </cell>
          <cell r="I21">
            <v>13700000</v>
          </cell>
          <cell r="K21">
            <v>37900000</v>
          </cell>
          <cell r="M21"/>
        </row>
        <row r="22">
          <cell r="C22">
            <v>350000</v>
          </cell>
          <cell r="E22">
            <v>780000</v>
          </cell>
          <cell r="G22">
            <v>5240000</v>
          </cell>
          <cell r="I22">
            <v>1500000</v>
          </cell>
          <cell r="K22">
            <v>4600000</v>
          </cell>
          <cell r="M22">
            <v>3000000</v>
          </cell>
        </row>
        <row r="23">
          <cell r="C23">
            <v>120000</v>
          </cell>
          <cell r="E23">
            <v>250000</v>
          </cell>
          <cell r="G23">
            <v>2540000</v>
          </cell>
          <cell r="I23">
            <v>4850000</v>
          </cell>
          <cell r="K23">
            <v>31500000</v>
          </cell>
          <cell r="M23">
            <v>9000000</v>
          </cell>
        </row>
        <row r="24">
          <cell r="C24">
            <v>1030000</v>
          </cell>
          <cell r="E24">
            <v>2370000</v>
          </cell>
          <cell r="G24">
            <v>10880000</v>
          </cell>
          <cell r="I24">
            <v>20050000</v>
          </cell>
          <cell r="K24">
            <v>74000000</v>
          </cell>
          <cell r="M24">
            <v>12000000</v>
          </cell>
        </row>
      </sheetData>
      <sheetData sheetId="3">
        <row r="12">
          <cell r="C12">
            <v>1300000</v>
          </cell>
          <cell r="E12">
            <v>6300000</v>
          </cell>
          <cell r="G12">
            <v>19000000</v>
          </cell>
          <cell r="I12">
            <v>11400000</v>
          </cell>
          <cell r="K12">
            <v>13000000</v>
          </cell>
          <cell r="M12">
            <v>0</v>
          </cell>
        </row>
        <row r="13"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</row>
        <row r="14">
          <cell r="C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</row>
        <row r="16">
          <cell r="C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/>
        </row>
        <row r="18">
          <cell r="C18">
            <v>0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/>
        </row>
        <row r="20">
          <cell r="C20">
            <v>0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/>
        </row>
        <row r="21">
          <cell r="C21">
            <v>0</v>
          </cell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/>
        </row>
        <row r="22">
          <cell r="C22">
            <v>0</v>
          </cell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workbookViewId="0">
      <selection activeCell="D22" sqref="D22"/>
    </sheetView>
  </sheetViews>
  <sheetFormatPr defaultRowHeight="15" x14ac:dyDescent="0.25"/>
  <cols>
    <col min="1" max="1" width="135.28515625" style="3" customWidth="1"/>
    <col min="2" max="16384" width="9.140625" style="3"/>
  </cols>
  <sheetData>
    <row r="2" spans="1:14" ht="21" x14ac:dyDescent="0.35">
      <c r="A2" s="51" t="s">
        <v>16</v>
      </c>
    </row>
    <row r="3" spans="1:14" ht="4.5" customHeight="1" x14ac:dyDescent="0.35">
      <c r="A3" s="49"/>
    </row>
    <row r="4" spans="1:14" ht="50.25" customHeight="1" x14ac:dyDescent="0.25">
      <c r="A4" s="56" t="s">
        <v>20</v>
      </c>
    </row>
    <row r="5" spans="1:14" ht="21" x14ac:dyDescent="0.35">
      <c r="A5" s="49"/>
    </row>
    <row r="6" spans="1:14" s="4" customFormat="1" ht="20.25" x14ac:dyDescent="0.25">
      <c r="A6" s="52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4" customFormat="1" ht="20.25" x14ac:dyDescent="0.25">
      <c r="A7" s="52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29"/>
      <c r="N7" s="29"/>
    </row>
    <row r="8" spans="1:14" s="4" customFormat="1" ht="21" x14ac:dyDescent="0.25">
      <c r="A8" s="52" t="s">
        <v>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s="4" customFormat="1" ht="21" x14ac:dyDescent="0.35">
      <c r="A9" s="53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29"/>
      <c r="N9" s="29"/>
    </row>
    <row r="10" spans="1:14" s="4" customFormat="1" ht="21" x14ac:dyDescent="0.25">
      <c r="A10" s="52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s="4" customFormat="1" ht="15.75" x14ac:dyDescent="0.25">
      <c r="A11" s="53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4" customFormat="1" ht="20.25" x14ac:dyDescent="0.3">
      <c r="A12" s="52" t="s">
        <v>19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s="4" customFormat="1" x14ac:dyDescent="0.25">
      <c r="A13" s="5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4" customFormat="1" x14ac:dyDescent="0.25">
      <c r="A14" s="5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4" customForma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4" customForma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s="4" customFormat="1" ht="15.75" x14ac:dyDescent="0.25">
      <c r="A17" s="99" t="s">
        <v>21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s="4" customFormat="1" x14ac:dyDescent="0.25"/>
    <row r="19" spans="1:14" s="4" customFormat="1" x14ac:dyDescent="0.25"/>
  </sheetData>
  <hyperlinks>
    <hyperlink ref="A6" location="'NOTAS EM CIRCULAÇÃO'!A1" display="QUADRO 1 - NOTAS  EM CIRCULAÇÃO"/>
    <hyperlink ref="A7" location="'MOEDAS EM CIRCULAÇÃO'!A1" display="QUADRO 2 -  MOEDAS EM CIRCULAÇÃO"/>
    <hyperlink ref="A8" location="'DEPÓSITOS DE NOTAS '!A1" display="QUADRO 3 - DEPÓSITO DE NOTAS"/>
    <hyperlink ref="A9" location="'DEPÓSITOS DE MOEDAS '!A1" display="QUADRO 4 - DEPÓSITO DE MOEDAS"/>
    <hyperlink ref="A10" location="LEVANTAMENTOS!A1" display="QUADRO 5 - LEVANTAMENTO DE NOTAS"/>
    <hyperlink ref="A11" location="'FORA DE CIRCULAÇÃO (QUEIMA)'!A1" display="QUADRO 6 - NOTAS FORA DE CIRCULAÇÃO (POR QUEIMA)"/>
    <hyperlink ref="A12" location="'CONTRAFAÇÃO - FALSIFICAÇÃO'!A1" display="QUADRO 7 - NOTAS CONTRAFEITA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5"/>
  <sheetViews>
    <sheetView showGridLines="0" workbookViewId="0">
      <selection activeCell="O25" sqref="O25"/>
    </sheetView>
  </sheetViews>
  <sheetFormatPr defaultRowHeight="15" x14ac:dyDescent="0.25"/>
  <cols>
    <col min="1" max="1" width="22.7109375" style="25" bestFit="1" customWidth="1"/>
    <col min="2" max="2" width="14.28515625" style="12" customWidth="1"/>
    <col min="3" max="3" width="16" style="4" customWidth="1"/>
    <col min="4" max="4" width="13.85546875" style="12" customWidth="1"/>
    <col min="5" max="5" width="22.140625" style="4" bestFit="1" customWidth="1"/>
    <col min="6" max="6" width="14.28515625" style="12" customWidth="1"/>
    <col min="7" max="7" width="16.85546875" style="4" customWidth="1"/>
    <col min="8" max="8" width="15.140625" style="12" customWidth="1"/>
    <col min="9" max="9" width="18.140625" style="4" customWidth="1"/>
    <col min="10" max="10" width="14.85546875" style="12" customWidth="1"/>
    <col min="11" max="11" width="18" style="4" customWidth="1"/>
    <col min="12" max="12" width="18.7109375" style="7" customWidth="1"/>
    <col min="13" max="13" width="18.140625" style="4" customWidth="1"/>
    <col min="14" max="14" width="21" style="4" customWidth="1"/>
    <col min="15" max="15" width="18" style="4" bestFit="1" customWidth="1"/>
    <col min="16" max="16" width="20" style="4" bestFit="1" customWidth="1"/>
    <col min="17" max="17" width="18.28515625" style="4" bestFit="1" customWidth="1"/>
    <col min="18" max="18" width="11" style="4" customWidth="1"/>
    <col min="19" max="16384" width="9.140625" style="4"/>
  </cols>
  <sheetData>
    <row r="3" spans="1:15" x14ac:dyDescent="0.25">
      <c r="I3" s="12"/>
    </row>
    <row r="4" spans="1:15" ht="20.25" x14ac:dyDescent="0.25">
      <c r="C4" s="26"/>
    </row>
    <row r="6" spans="1:15" ht="21.75" customHeight="1" x14ac:dyDescent="0.25">
      <c r="A6" s="133" t="s">
        <v>11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5" ht="14.25" customHeight="1" x14ac:dyDescent="0.25">
      <c r="A7" s="138" t="s">
        <v>10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5" ht="14.25" customHeigh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5" ht="18" customHeight="1" x14ac:dyDescent="0.25">
      <c r="A9" s="34" t="s">
        <v>15</v>
      </c>
      <c r="B9" s="134">
        <v>5</v>
      </c>
      <c r="C9" s="135"/>
      <c r="D9" s="134">
        <v>10</v>
      </c>
      <c r="E9" s="135"/>
      <c r="F9" s="134">
        <v>20</v>
      </c>
      <c r="G9" s="135"/>
      <c r="H9" s="134">
        <v>50</v>
      </c>
      <c r="I9" s="135"/>
      <c r="J9" s="134">
        <v>100</v>
      </c>
      <c r="K9" s="135"/>
      <c r="L9" s="134">
        <v>200</v>
      </c>
      <c r="M9" s="135"/>
      <c r="N9" s="136" t="s">
        <v>0</v>
      </c>
    </row>
    <row r="10" spans="1:15" ht="18" customHeight="1" x14ac:dyDescent="0.25">
      <c r="A10" s="35"/>
      <c r="B10" s="32" t="s">
        <v>17</v>
      </c>
      <c r="C10" s="127" t="s">
        <v>1</v>
      </c>
      <c r="D10" s="33" t="s">
        <v>18</v>
      </c>
      <c r="E10" s="127" t="s">
        <v>1</v>
      </c>
      <c r="F10" s="32" t="s">
        <v>18</v>
      </c>
      <c r="G10" s="127" t="s">
        <v>1</v>
      </c>
      <c r="H10" s="32" t="s">
        <v>18</v>
      </c>
      <c r="I10" s="127" t="s">
        <v>1</v>
      </c>
      <c r="J10" s="32" t="s">
        <v>18</v>
      </c>
      <c r="K10" s="127" t="s">
        <v>1</v>
      </c>
      <c r="L10" s="32" t="s">
        <v>18</v>
      </c>
      <c r="M10" s="127" t="s">
        <v>1</v>
      </c>
      <c r="N10" s="137"/>
    </row>
    <row r="11" spans="1:15" x14ac:dyDescent="0.25">
      <c r="A11" s="20">
        <v>43831</v>
      </c>
      <c r="B11" s="54">
        <v>773761</v>
      </c>
      <c r="C11" s="102">
        <v>3868805</v>
      </c>
      <c r="D11" s="54">
        <v>455746</v>
      </c>
      <c r="E11" s="102">
        <v>4557460</v>
      </c>
      <c r="F11" s="54">
        <v>1780858</v>
      </c>
      <c r="G11" s="102">
        <v>35617160</v>
      </c>
      <c r="H11" s="54">
        <v>1935591</v>
      </c>
      <c r="I11" s="102">
        <v>96779550</v>
      </c>
      <c r="J11" s="54">
        <v>2463647</v>
      </c>
      <c r="K11" s="102">
        <v>246364700</v>
      </c>
      <c r="L11" s="54">
        <v>0</v>
      </c>
      <c r="M11" s="102">
        <v>0</v>
      </c>
      <c r="N11" s="102">
        <v>387187675</v>
      </c>
    </row>
    <row r="12" spans="1:15" x14ac:dyDescent="0.25">
      <c r="A12" s="20">
        <v>43862</v>
      </c>
      <c r="B12" s="54">
        <v>792659</v>
      </c>
      <c r="C12" s="102">
        <v>3963295</v>
      </c>
      <c r="D12" s="54">
        <v>477710</v>
      </c>
      <c r="E12" s="102">
        <v>4777100</v>
      </c>
      <c r="F12" s="54">
        <v>1733084</v>
      </c>
      <c r="G12" s="102">
        <v>34661680</v>
      </c>
      <c r="H12" s="54">
        <v>1852404</v>
      </c>
      <c r="I12" s="102">
        <v>92620200</v>
      </c>
      <c r="J12" s="54">
        <v>2360663</v>
      </c>
      <c r="K12" s="102">
        <v>236066300</v>
      </c>
      <c r="L12" s="54">
        <v>0</v>
      </c>
      <c r="M12" s="102">
        <v>0</v>
      </c>
      <c r="N12" s="102">
        <v>372088575</v>
      </c>
    </row>
    <row r="13" spans="1:15" x14ac:dyDescent="0.25">
      <c r="A13" s="20">
        <v>43891</v>
      </c>
      <c r="B13" s="54">
        <v>816867</v>
      </c>
      <c r="C13" s="102">
        <v>4084335</v>
      </c>
      <c r="D13" s="54">
        <v>490072</v>
      </c>
      <c r="E13" s="102">
        <v>4900720</v>
      </c>
      <c r="F13" s="54">
        <v>1596002</v>
      </c>
      <c r="G13" s="102">
        <v>31920040</v>
      </c>
      <c r="H13" s="54">
        <v>1822647</v>
      </c>
      <c r="I13" s="102">
        <v>91132350</v>
      </c>
      <c r="J13" s="54">
        <v>2407174</v>
      </c>
      <c r="K13" s="102">
        <v>240717400</v>
      </c>
      <c r="L13" s="54">
        <v>0</v>
      </c>
      <c r="M13" s="102">
        <v>0</v>
      </c>
      <c r="N13" s="102">
        <v>372754845</v>
      </c>
    </row>
    <row r="14" spans="1:15" x14ac:dyDescent="0.25">
      <c r="A14" s="20">
        <v>43922</v>
      </c>
      <c r="B14" s="54">
        <v>807945</v>
      </c>
      <c r="C14" s="102">
        <v>4039725</v>
      </c>
      <c r="D14" s="54">
        <v>485677</v>
      </c>
      <c r="E14" s="102">
        <v>4856770</v>
      </c>
      <c r="F14" s="54">
        <v>1384082</v>
      </c>
      <c r="G14" s="102">
        <v>27681640</v>
      </c>
      <c r="H14" s="54">
        <v>1821731</v>
      </c>
      <c r="I14" s="102">
        <v>91086550</v>
      </c>
      <c r="J14" s="54">
        <v>2553568</v>
      </c>
      <c r="K14" s="102">
        <v>255356800</v>
      </c>
      <c r="L14" s="54">
        <v>0</v>
      </c>
      <c r="M14" s="102">
        <v>0</v>
      </c>
      <c r="N14" s="102">
        <v>383021485</v>
      </c>
    </row>
    <row r="15" spans="1:15" x14ac:dyDescent="0.25">
      <c r="A15" s="20">
        <v>43952</v>
      </c>
      <c r="B15" s="54">
        <v>801233</v>
      </c>
      <c r="C15" s="102">
        <v>4006165</v>
      </c>
      <c r="D15" s="54">
        <v>483186</v>
      </c>
      <c r="E15" s="102">
        <v>4831860</v>
      </c>
      <c r="F15" s="54">
        <v>1210613</v>
      </c>
      <c r="G15" s="102">
        <v>24212260</v>
      </c>
      <c r="H15" s="54">
        <v>1897584</v>
      </c>
      <c r="I15" s="102">
        <v>94879200</v>
      </c>
      <c r="J15" s="54">
        <v>2581111</v>
      </c>
      <c r="K15" s="102">
        <v>258111100</v>
      </c>
      <c r="L15" s="54">
        <v>0</v>
      </c>
      <c r="M15" s="102">
        <v>0</v>
      </c>
      <c r="N15" s="102">
        <v>386040585</v>
      </c>
      <c r="O15" s="7"/>
    </row>
    <row r="16" spans="1:15" x14ac:dyDescent="0.25">
      <c r="A16" s="20">
        <v>43983</v>
      </c>
      <c r="B16" s="54">
        <v>815553</v>
      </c>
      <c r="C16" s="102">
        <v>4077765</v>
      </c>
      <c r="D16" s="54">
        <v>494368</v>
      </c>
      <c r="E16" s="102">
        <v>4943680</v>
      </c>
      <c r="F16" s="54">
        <v>1206438</v>
      </c>
      <c r="G16" s="102">
        <v>24128760</v>
      </c>
      <c r="H16" s="54">
        <v>1972033</v>
      </c>
      <c r="I16" s="102">
        <v>98601650</v>
      </c>
      <c r="J16" s="54">
        <v>2747103</v>
      </c>
      <c r="K16" s="102">
        <v>274710300</v>
      </c>
      <c r="L16" s="54">
        <v>0</v>
      </c>
      <c r="M16" s="102">
        <v>0</v>
      </c>
      <c r="N16" s="102">
        <v>406462155</v>
      </c>
    </row>
    <row r="17" spans="1:14" x14ac:dyDescent="0.25">
      <c r="A17" s="20">
        <v>44013</v>
      </c>
      <c r="B17" s="54">
        <f>+'[1]Publicação 2021'!C15</f>
        <v>821108</v>
      </c>
      <c r="C17" s="102">
        <f>+'[1]Publicação 2021'!D15</f>
        <v>4105540</v>
      </c>
      <c r="D17" s="54">
        <f>+'[1]Publicação 2021'!E15</f>
        <v>495956</v>
      </c>
      <c r="E17" s="102">
        <f>+'[1]Publicação 2021'!F15</f>
        <v>4959560</v>
      </c>
      <c r="F17" s="54">
        <f>+'[1]Publicação 2021'!G15</f>
        <v>1647020</v>
      </c>
      <c r="G17" s="102">
        <f>+'[1]Publicação 2021'!H15</f>
        <v>32940400</v>
      </c>
      <c r="H17" s="54">
        <f>+'[1]Publicação 2021'!I15</f>
        <v>2158204</v>
      </c>
      <c r="I17" s="102">
        <f>+'[1]Publicação 2021'!J15</f>
        <v>107910200</v>
      </c>
      <c r="J17" s="54">
        <f>+'[1]Publicação 2021'!K15</f>
        <v>2962790</v>
      </c>
      <c r="K17" s="102">
        <f>+'[1]Publicação 2021'!L15</f>
        <v>296279000</v>
      </c>
      <c r="L17" s="54">
        <f>+'[1]Publicação 2021'!M15</f>
        <v>0</v>
      </c>
      <c r="M17" s="102">
        <f>+'[1]Publicação 2021'!N15</f>
        <v>0</v>
      </c>
      <c r="N17" s="102">
        <f t="shared" ref="N17:N22" si="0">+K17+I17+G17+E17+C17+M17</f>
        <v>446194700</v>
      </c>
    </row>
    <row r="18" spans="1:14" x14ac:dyDescent="0.25">
      <c r="A18" s="20">
        <v>44044</v>
      </c>
      <c r="B18" s="54">
        <f>+'[1]Publicação 2021'!C16</f>
        <v>867936</v>
      </c>
      <c r="C18" s="102">
        <f>+'[1]Publicação 2021'!D16</f>
        <v>4339680</v>
      </c>
      <c r="D18" s="54">
        <f>+'[1]Publicação 2021'!E16</f>
        <v>535428</v>
      </c>
      <c r="E18" s="102">
        <f>+'[1]Publicação 2021'!F16</f>
        <v>5354280</v>
      </c>
      <c r="F18" s="54">
        <f>+'[1]Publicação 2021'!G16</f>
        <v>1598583</v>
      </c>
      <c r="G18" s="102">
        <f>+'[1]Publicação 2021'!H16</f>
        <v>31971660</v>
      </c>
      <c r="H18" s="54">
        <f>+'[1]Publicação 2021'!I16</f>
        <v>2113668</v>
      </c>
      <c r="I18" s="102">
        <f>+'[1]Publicação 2021'!J16</f>
        <v>105683400</v>
      </c>
      <c r="J18" s="54">
        <f>+'[1]Publicação 2021'!K16</f>
        <v>2920314</v>
      </c>
      <c r="K18" s="102">
        <f>+'[1]Publicação 2021'!L16</f>
        <v>292031400</v>
      </c>
      <c r="L18" s="54">
        <f>+'[1]Publicação 2021'!M16</f>
        <v>19058</v>
      </c>
      <c r="M18" s="102">
        <f>+'[1]Publicação 2021'!N16</f>
        <v>3811600</v>
      </c>
      <c r="N18" s="102">
        <f t="shared" si="0"/>
        <v>443192020</v>
      </c>
    </row>
    <row r="19" spans="1:14" x14ac:dyDescent="0.25">
      <c r="A19" s="20">
        <v>44075</v>
      </c>
      <c r="B19" s="54">
        <f>+'[1]Publicação 2021'!C17</f>
        <v>972341</v>
      </c>
      <c r="C19" s="102">
        <f>+'[1]Publicação 2021'!D17</f>
        <v>4861705</v>
      </c>
      <c r="D19" s="54">
        <f>+'[1]Publicação 2021'!E17</f>
        <v>642442</v>
      </c>
      <c r="E19" s="102">
        <f>+'[1]Publicação 2021'!F17</f>
        <v>6424420</v>
      </c>
      <c r="F19" s="54">
        <f>+'[1]Publicação 2021'!G17</f>
        <v>1505833</v>
      </c>
      <c r="G19" s="102">
        <f>+'[1]Publicação 2021'!H17</f>
        <v>30116660</v>
      </c>
      <c r="H19" s="54">
        <f>+'[1]Publicação 2021'!I17</f>
        <v>2147459</v>
      </c>
      <c r="I19" s="102">
        <f>+'[1]Publicação 2021'!J17</f>
        <v>107372950</v>
      </c>
      <c r="J19" s="54">
        <f>+'[1]Publicação 2021'!K17</f>
        <v>2896593</v>
      </c>
      <c r="K19" s="102">
        <f>+'[1]Publicação 2021'!L17</f>
        <v>289659300</v>
      </c>
      <c r="L19" s="54">
        <f>+'[1]Publicação 2021'!M17</f>
        <v>96394</v>
      </c>
      <c r="M19" s="102">
        <f>+'[1]Publicação 2021'!N17</f>
        <v>19278800</v>
      </c>
      <c r="N19" s="102">
        <f t="shared" si="0"/>
        <v>457713835</v>
      </c>
    </row>
    <row r="20" spans="1:14" x14ac:dyDescent="0.25">
      <c r="A20" s="20">
        <v>44105</v>
      </c>
      <c r="B20" s="54">
        <f>+'[1]Publicação 2021'!C18</f>
        <v>985359</v>
      </c>
      <c r="C20" s="102">
        <f>+'[1]Publicação 2021'!D18</f>
        <v>4926795</v>
      </c>
      <c r="D20" s="54">
        <f>+'[1]Publicação 2021'!E18</f>
        <v>671008</v>
      </c>
      <c r="E20" s="102">
        <f>+'[1]Publicação 2021'!F18</f>
        <v>6710080</v>
      </c>
      <c r="F20" s="54">
        <f>+'[1]Publicação 2021'!G18</f>
        <v>1410667</v>
      </c>
      <c r="G20" s="102">
        <f>+'[1]Publicação 2021'!H18</f>
        <v>28213340</v>
      </c>
      <c r="H20" s="54">
        <f>+'[1]Publicação 2021'!I18</f>
        <v>2088645</v>
      </c>
      <c r="I20" s="102">
        <f>+'[1]Publicação 2021'!J18</f>
        <v>104432250</v>
      </c>
      <c r="J20" s="54">
        <f>+'[1]Publicação 2021'!K18</f>
        <v>2796103</v>
      </c>
      <c r="K20" s="102">
        <f>+'[1]Publicação 2021'!L18</f>
        <v>279610300</v>
      </c>
      <c r="L20" s="54">
        <f>+'[1]Publicação 2021'!M18</f>
        <v>93622</v>
      </c>
      <c r="M20" s="102">
        <f>+'[1]Publicação 2021'!N18</f>
        <v>18724400</v>
      </c>
      <c r="N20" s="102">
        <f t="shared" si="0"/>
        <v>442617165</v>
      </c>
    </row>
    <row r="21" spans="1:14" x14ac:dyDescent="0.25">
      <c r="A21" s="20">
        <v>44136</v>
      </c>
      <c r="B21" s="54">
        <f>+'[1]Publicação 2021'!C19</f>
        <v>1018728</v>
      </c>
      <c r="C21" s="102">
        <f>+'[1]Publicação 2021'!D19</f>
        <v>5093640</v>
      </c>
      <c r="D21" s="54">
        <f>+'[1]Publicação 2021'!E19</f>
        <v>670921</v>
      </c>
      <c r="E21" s="102">
        <f>+'[1]Publicação 2021'!F19</f>
        <v>6709210</v>
      </c>
      <c r="F21" s="54">
        <f>+'[1]Publicação 2021'!G19</f>
        <v>1161413</v>
      </c>
      <c r="G21" s="102">
        <f>+'[1]Publicação 2021'!H19</f>
        <v>23228260</v>
      </c>
      <c r="H21" s="54">
        <f>+'[1]Publicação 2021'!I19</f>
        <v>2076806</v>
      </c>
      <c r="I21" s="102">
        <f>+'[1]Publicação 2021'!J19</f>
        <v>103840300</v>
      </c>
      <c r="J21" s="54">
        <f>+'[1]Publicação 2021'!K19</f>
        <v>2804278</v>
      </c>
      <c r="K21" s="102">
        <f>+'[1]Publicação 2021'!L19</f>
        <v>280427800</v>
      </c>
      <c r="L21" s="54">
        <f>+'[1]Publicação 2021'!M19</f>
        <v>102027</v>
      </c>
      <c r="M21" s="102">
        <f>+'[1]Publicação 2021'!N19</f>
        <v>20405400</v>
      </c>
      <c r="N21" s="102">
        <f t="shared" si="0"/>
        <v>439704610</v>
      </c>
    </row>
    <row r="22" spans="1:14" x14ac:dyDescent="0.25">
      <c r="A22" s="42">
        <v>44166</v>
      </c>
      <c r="B22" s="55"/>
      <c r="C22" s="184"/>
      <c r="D22" s="55"/>
      <c r="E22" s="184"/>
      <c r="F22" s="55"/>
      <c r="G22" s="184"/>
      <c r="H22" s="55"/>
      <c r="I22" s="184"/>
      <c r="J22" s="55"/>
      <c r="K22" s="184"/>
      <c r="L22" s="55"/>
      <c r="M22" s="184"/>
      <c r="N22" s="185"/>
    </row>
    <row r="23" spans="1:14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x14ac:dyDescent="0.25">
      <c r="E24" s="6"/>
    </row>
    <row r="25" spans="1:14" x14ac:dyDescent="0.25">
      <c r="E25" s="6"/>
    </row>
    <row r="27" spans="1:14" x14ac:dyDescent="0.25">
      <c r="G27" s="6"/>
      <c r="H27" s="6"/>
      <c r="I27" s="6"/>
    </row>
    <row r="28" spans="1:14" x14ac:dyDescent="0.25">
      <c r="G28" s="6"/>
      <c r="H28" s="6"/>
      <c r="I28" s="6"/>
    </row>
    <row r="29" spans="1:14" x14ac:dyDescent="0.25">
      <c r="G29" s="6"/>
      <c r="H29" s="6"/>
      <c r="I29" s="6"/>
    </row>
    <row r="30" spans="1:14" x14ac:dyDescent="0.25">
      <c r="G30" s="6"/>
      <c r="I30" s="6"/>
    </row>
    <row r="43" spans="13:13" x14ac:dyDescent="0.25">
      <c r="M43" s="6"/>
    </row>
    <row r="44" spans="13:13" x14ac:dyDescent="0.25">
      <c r="M44" s="6"/>
    </row>
    <row r="45" spans="13:13" x14ac:dyDescent="0.25">
      <c r="M45" s="10"/>
    </row>
    <row r="50" spans="10:16" x14ac:dyDescent="0.25">
      <c r="N50" s="6"/>
      <c r="P50" s="6"/>
    </row>
    <row r="51" spans="10:16" x14ac:dyDescent="0.25">
      <c r="P51" s="10"/>
    </row>
    <row r="52" spans="10:16" x14ac:dyDescent="0.25">
      <c r="P52" s="10"/>
    </row>
    <row r="53" spans="10:16" x14ac:dyDescent="0.25">
      <c r="P53" s="6"/>
    </row>
    <row r="54" spans="10:16" x14ac:dyDescent="0.25">
      <c r="P54" s="6"/>
    </row>
    <row r="56" spans="10:16" x14ac:dyDescent="0.25">
      <c r="P56" s="10"/>
    </row>
    <row r="58" spans="10:16" x14ac:dyDescent="0.25">
      <c r="P58" s="10"/>
    </row>
    <row r="59" spans="10:16" x14ac:dyDescent="0.25">
      <c r="J59" s="27"/>
    </row>
    <row r="69" spans="1:18" s="7" customFormat="1" x14ac:dyDescent="0.25">
      <c r="A69" s="25"/>
      <c r="B69" s="12"/>
      <c r="C69" s="4"/>
      <c r="D69" s="12"/>
      <c r="E69" s="4"/>
      <c r="F69" s="12"/>
      <c r="G69" s="4"/>
      <c r="H69" s="12"/>
      <c r="I69" s="4"/>
      <c r="J69" s="12"/>
      <c r="K69" s="4"/>
      <c r="M69" s="4"/>
      <c r="N69" s="4"/>
      <c r="O69" s="4"/>
      <c r="P69" s="4"/>
      <c r="Q69" s="4"/>
      <c r="R69" s="4"/>
    </row>
    <row r="70" spans="1:18" s="7" customFormat="1" x14ac:dyDescent="0.25">
      <c r="A70" s="25"/>
      <c r="B70" s="12"/>
      <c r="C70" s="4"/>
      <c r="D70" s="12"/>
      <c r="E70" s="4"/>
      <c r="F70" s="12"/>
      <c r="G70" s="4"/>
      <c r="H70" s="12"/>
      <c r="I70" s="4"/>
      <c r="J70" s="12"/>
      <c r="M70" s="4"/>
      <c r="N70" s="4"/>
      <c r="O70" s="4"/>
      <c r="P70" s="4"/>
      <c r="Q70" s="4"/>
      <c r="R70" s="4"/>
    </row>
    <row r="71" spans="1:18" s="7" customFormat="1" x14ac:dyDescent="0.25">
      <c r="A71" s="25"/>
      <c r="B71" s="12"/>
      <c r="C71" s="4"/>
      <c r="D71" s="12"/>
      <c r="E71" s="4"/>
      <c r="F71" s="12"/>
      <c r="G71" s="4"/>
      <c r="H71" s="12"/>
      <c r="I71" s="4"/>
      <c r="J71" s="12"/>
      <c r="M71" s="4"/>
      <c r="N71" s="4"/>
      <c r="O71" s="4"/>
      <c r="P71" s="4"/>
      <c r="Q71" s="4"/>
      <c r="R71" s="4"/>
    </row>
    <row r="72" spans="1:18" s="7" customFormat="1" x14ac:dyDescent="0.25">
      <c r="A72" s="25"/>
      <c r="B72" s="12"/>
      <c r="C72" s="4"/>
      <c r="D72" s="12"/>
      <c r="E72" s="4"/>
      <c r="F72" s="12"/>
      <c r="G72" s="4"/>
      <c r="H72" s="12"/>
      <c r="I72" s="4"/>
      <c r="J72" s="12"/>
      <c r="M72" s="4"/>
      <c r="N72" s="4"/>
      <c r="O72" s="4"/>
      <c r="P72" s="4"/>
      <c r="Q72" s="4"/>
      <c r="R72" s="4"/>
    </row>
    <row r="73" spans="1:18" s="7" customFormat="1" x14ac:dyDescent="0.25">
      <c r="A73" s="25"/>
      <c r="B73" s="12"/>
      <c r="C73" s="4"/>
      <c r="D73" s="12"/>
      <c r="E73" s="4"/>
      <c r="F73" s="12"/>
      <c r="G73" s="4"/>
      <c r="H73" s="12"/>
      <c r="I73" s="4"/>
      <c r="J73" s="12"/>
      <c r="M73" s="4"/>
      <c r="N73" s="4"/>
      <c r="O73" s="4"/>
      <c r="P73" s="4"/>
      <c r="Q73" s="4"/>
      <c r="R73" s="4"/>
    </row>
    <row r="74" spans="1:18" s="7" customFormat="1" x14ac:dyDescent="0.25">
      <c r="A74" s="25"/>
      <c r="B74" s="12"/>
      <c r="C74" s="4"/>
      <c r="D74" s="12"/>
      <c r="E74" s="4"/>
      <c r="F74" s="12"/>
      <c r="G74" s="4"/>
      <c r="H74" s="12"/>
      <c r="I74" s="4"/>
      <c r="J74" s="12"/>
      <c r="M74" s="4"/>
      <c r="N74" s="4"/>
      <c r="O74" s="4"/>
      <c r="P74" s="4"/>
      <c r="Q74" s="4"/>
      <c r="R74" s="4"/>
    </row>
    <row r="75" spans="1:18" s="7" customFormat="1" x14ac:dyDescent="0.25">
      <c r="A75" s="25"/>
      <c r="B75" s="12"/>
      <c r="C75" s="4"/>
      <c r="D75" s="12"/>
      <c r="E75" s="4"/>
      <c r="F75" s="12"/>
      <c r="G75" s="4"/>
      <c r="H75" s="12"/>
      <c r="I75" s="4"/>
      <c r="J75" s="12"/>
      <c r="M75" s="4"/>
      <c r="N75" s="4"/>
      <c r="O75" s="4"/>
      <c r="P75" s="4"/>
      <c r="Q75" s="4"/>
      <c r="R75" s="4"/>
    </row>
  </sheetData>
  <mergeCells count="9">
    <mergeCell ref="A6:N6"/>
    <mergeCell ref="B9:C9"/>
    <mergeCell ref="D9:E9"/>
    <mergeCell ref="F9:G9"/>
    <mergeCell ref="H9:I9"/>
    <mergeCell ref="J9:K9"/>
    <mergeCell ref="L9:M9"/>
    <mergeCell ref="N9:N10"/>
    <mergeCell ref="A7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2"/>
  <sheetViews>
    <sheetView showGridLines="0" workbookViewId="0">
      <selection activeCell="B11" sqref="B11:L11"/>
    </sheetView>
  </sheetViews>
  <sheetFormatPr defaultRowHeight="15" x14ac:dyDescent="0.25"/>
  <cols>
    <col min="1" max="1" width="27.28515625" style="1" customWidth="1"/>
    <col min="2" max="2" width="14.28515625" style="14" customWidth="1"/>
    <col min="3" max="3" width="16" style="3" customWidth="1"/>
    <col min="4" max="4" width="13.85546875" style="14" customWidth="1"/>
    <col min="5" max="5" width="17.140625" style="3" customWidth="1"/>
    <col min="6" max="6" width="14.28515625" style="14" customWidth="1"/>
    <col min="7" max="7" width="16.85546875" style="3" customWidth="1"/>
    <col min="8" max="8" width="15.140625" style="14" customWidth="1"/>
    <col min="9" max="9" width="18.140625" style="3" customWidth="1"/>
    <col min="10" max="10" width="14.85546875" style="14" customWidth="1"/>
    <col min="11" max="11" width="18" style="3" customWidth="1"/>
    <col min="12" max="12" width="17.85546875" style="2" customWidth="1"/>
    <col min="13" max="13" width="19" style="3" customWidth="1"/>
    <col min="14" max="14" width="17.28515625" style="3" bestFit="1" customWidth="1"/>
    <col min="15" max="15" width="18" style="3" bestFit="1" customWidth="1"/>
    <col min="16" max="16" width="20" style="3" bestFit="1" customWidth="1"/>
    <col min="17" max="17" width="18.28515625" style="3" bestFit="1" customWidth="1"/>
    <col min="18" max="18" width="11" style="3" customWidth="1"/>
    <col min="19" max="16384" width="9.140625" style="3"/>
  </cols>
  <sheetData>
    <row r="3" spans="1:14" x14ac:dyDescent="0.25">
      <c r="I3" s="14"/>
    </row>
    <row r="4" spans="1:14" ht="20.25" x14ac:dyDescent="0.25">
      <c r="C4" s="17"/>
    </row>
    <row r="5" spans="1:14" x14ac:dyDescent="0.25">
      <c r="A5" s="18"/>
      <c r="B5" s="28"/>
      <c r="C5" s="19"/>
      <c r="D5" s="28"/>
      <c r="E5" s="19"/>
      <c r="F5" s="19"/>
      <c r="G5" s="19"/>
      <c r="H5" s="19"/>
      <c r="I5" s="19"/>
      <c r="J5" s="19"/>
      <c r="K5" s="19"/>
      <c r="L5" s="19"/>
    </row>
    <row r="6" spans="1:14" ht="19.5" customHeight="1" x14ac:dyDescent="0.25">
      <c r="A6" s="133" t="s">
        <v>12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4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4"/>
      <c r="N7" s="2"/>
    </row>
    <row r="8" spans="1:14" s="4" customForma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4" s="4" customFormat="1" x14ac:dyDescent="0.25">
      <c r="A9" s="34" t="s">
        <v>15</v>
      </c>
      <c r="B9" s="139">
        <v>0.1</v>
      </c>
      <c r="C9" s="140"/>
      <c r="D9" s="139">
        <v>0.2</v>
      </c>
      <c r="E9" s="140"/>
      <c r="F9" s="139">
        <v>0.5</v>
      </c>
      <c r="G9" s="140"/>
      <c r="H9" s="134">
        <v>1</v>
      </c>
      <c r="I9" s="135"/>
      <c r="J9" s="134">
        <v>2</v>
      </c>
      <c r="K9" s="135"/>
      <c r="L9" s="141" t="s">
        <v>0</v>
      </c>
    </row>
    <row r="10" spans="1:14" s="4" customFormat="1" x14ac:dyDescent="0.25">
      <c r="A10" s="35"/>
      <c r="B10" s="32" t="s">
        <v>18</v>
      </c>
      <c r="C10" s="127" t="s">
        <v>1</v>
      </c>
      <c r="D10" s="32" t="s">
        <v>18</v>
      </c>
      <c r="E10" s="127" t="s">
        <v>1</v>
      </c>
      <c r="F10" s="32" t="s">
        <v>18</v>
      </c>
      <c r="G10" s="127" t="s">
        <v>1</v>
      </c>
      <c r="H10" s="32" t="s">
        <v>18</v>
      </c>
      <c r="I10" s="127" t="s">
        <v>1</v>
      </c>
      <c r="J10" s="32" t="s">
        <v>18</v>
      </c>
      <c r="K10" s="127" t="s">
        <v>1</v>
      </c>
      <c r="L10" s="142"/>
    </row>
    <row r="11" spans="1:14" s="4" customFormat="1" x14ac:dyDescent="0.25">
      <c r="A11" s="20">
        <v>80721</v>
      </c>
      <c r="B11" s="54">
        <v>205367</v>
      </c>
      <c r="C11" s="102">
        <v>20536.7</v>
      </c>
      <c r="D11" s="54">
        <v>139040</v>
      </c>
      <c r="E11" s="102">
        <v>27808</v>
      </c>
      <c r="F11" s="54">
        <v>599965</v>
      </c>
      <c r="G11" s="102">
        <v>299982.5</v>
      </c>
      <c r="H11" s="54">
        <v>993882</v>
      </c>
      <c r="I11" s="102">
        <v>993882</v>
      </c>
      <c r="J11" s="54">
        <v>467647</v>
      </c>
      <c r="K11" s="102">
        <v>935294</v>
      </c>
      <c r="L11" s="102">
        <v>2277503.2000000002</v>
      </c>
    </row>
    <row r="12" spans="1:14" s="4" customFormat="1" x14ac:dyDescent="0.25">
      <c r="A12" s="20">
        <v>80752</v>
      </c>
      <c r="B12" s="54">
        <v>205930</v>
      </c>
      <c r="C12" s="102">
        <v>20593</v>
      </c>
      <c r="D12" s="54">
        <v>139145</v>
      </c>
      <c r="E12" s="102">
        <v>27829</v>
      </c>
      <c r="F12" s="54">
        <v>601546</v>
      </c>
      <c r="G12" s="102">
        <v>300773</v>
      </c>
      <c r="H12" s="54">
        <v>1005553</v>
      </c>
      <c r="I12" s="102">
        <v>1005553</v>
      </c>
      <c r="J12" s="54">
        <v>480458</v>
      </c>
      <c r="K12" s="102">
        <v>960916</v>
      </c>
      <c r="L12" s="102">
        <v>2315664</v>
      </c>
      <c r="N12" s="9"/>
    </row>
    <row r="13" spans="1:14" s="4" customFormat="1" x14ac:dyDescent="0.25">
      <c r="A13" s="20">
        <v>80780</v>
      </c>
      <c r="B13" s="54">
        <v>206437.99999999997</v>
      </c>
      <c r="C13" s="102">
        <v>20643.8</v>
      </c>
      <c r="D13" s="54">
        <v>139199</v>
      </c>
      <c r="E13" s="102">
        <v>27839.8</v>
      </c>
      <c r="F13" s="54">
        <v>618744</v>
      </c>
      <c r="G13" s="102">
        <v>309372</v>
      </c>
      <c r="H13" s="54">
        <v>1024105</v>
      </c>
      <c r="I13" s="102">
        <v>1024105</v>
      </c>
      <c r="J13" s="54">
        <v>488242</v>
      </c>
      <c r="K13" s="102">
        <v>976484</v>
      </c>
      <c r="L13" s="102">
        <v>2358444.5999999996</v>
      </c>
    </row>
    <row r="14" spans="1:14" s="4" customFormat="1" x14ac:dyDescent="0.25">
      <c r="A14" s="20">
        <v>80811</v>
      </c>
      <c r="B14" s="54">
        <v>208015</v>
      </c>
      <c r="C14" s="102">
        <v>20801.5</v>
      </c>
      <c r="D14" s="54">
        <v>140796</v>
      </c>
      <c r="E14" s="102">
        <v>28159.200000000001</v>
      </c>
      <c r="F14" s="54">
        <v>625703</v>
      </c>
      <c r="G14" s="102">
        <v>312851.5</v>
      </c>
      <c r="H14" s="54">
        <v>1035519</v>
      </c>
      <c r="I14" s="102">
        <v>1035519</v>
      </c>
      <c r="J14" s="54">
        <v>495540</v>
      </c>
      <c r="K14" s="102">
        <v>991080</v>
      </c>
      <c r="L14" s="102">
        <v>2388411.2000000002</v>
      </c>
      <c r="M14" s="6"/>
    </row>
    <row r="15" spans="1:14" s="4" customFormat="1" x14ac:dyDescent="0.25">
      <c r="A15" s="20">
        <v>80841</v>
      </c>
      <c r="B15" s="54">
        <v>208097</v>
      </c>
      <c r="C15" s="102">
        <v>20809.7</v>
      </c>
      <c r="D15" s="54">
        <v>140892.99999999997</v>
      </c>
      <c r="E15" s="102">
        <v>28178.6</v>
      </c>
      <c r="F15" s="54">
        <v>629623</v>
      </c>
      <c r="G15" s="102">
        <v>314811.5</v>
      </c>
      <c r="H15" s="54">
        <v>1036576</v>
      </c>
      <c r="I15" s="102">
        <v>1036576</v>
      </c>
      <c r="J15" s="54">
        <v>503680</v>
      </c>
      <c r="K15" s="102">
        <v>1007360</v>
      </c>
      <c r="L15" s="102">
        <v>2407735.8000000003</v>
      </c>
      <c r="M15" s="6"/>
      <c r="N15" s="9"/>
    </row>
    <row r="16" spans="1:14" s="4" customFormat="1" x14ac:dyDescent="0.25">
      <c r="A16" s="20">
        <v>80872</v>
      </c>
      <c r="B16" s="54">
        <v>208495.99999999997</v>
      </c>
      <c r="C16" s="102">
        <v>20849.599999999999</v>
      </c>
      <c r="D16" s="54">
        <v>141513.5</v>
      </c>
      <c r="E16" s="102">
        <v>28302.7</v>
      </c>
      <c r="F16" s="54">
        <v>640117</v>
      </c>
      <c r="G16" s="102">
        <v>320058.5</v>
      </c>
      <c r="H16" s="54">
        <v>1052566</v>
      </c>
      <c r="I16" s="102">
        <v>1052566</v>
      </c>
      <c r="J16" s="54">
        <v>517884</v>
      </c>
      <c r="K16" s="102">
        <v>1035768</v>
      </c>
      <c r="L16" s="102">
        <v>2457544.8000000003</v>
      </c>
    </row>
    <row r="17" spans="1:16" s="4" customFormat="1" x14ac:dyDescent="0.25">
      <c r="A17" s="20">
        <v>80902</v>
      </c>
      <c r="B17" s="54">
        <f>+'[1]Publicação 2021'!C34</f>
        <v>209034</v>
      </c>
      <c r="C17" s="102">
        <f>+'[1]Publicação 2021'!D34</f>
        <v>20903.400000000001</v>
      </c>
      <c r="D17" s="54">
        <f>+'[1]Publicação 2021'!E34</f>
        <v>141645</v>
      </c>
      <c r="E17" s="102">
        <f>+'[1]Publicação 2021'!F34</f>
        <v>28329</v>
      </c>
      <c r="F17" s="54">
        <f>+'[1]Publicação 2021'!G34</f>
        <v>644132</v>
      </c>
      <c r="G17" s="102">
        <f>+'[1]Publicação 2021'!H34</f>
        <v>322066</v>
      </c>
      <c r="H17" s="54">
        <f>+'[1]Publicação 2021'!I34</f>
        <v>1072227</v>
      </c>
      <c r="I17" s="102">
        <f>+'[1]Publicação 2021'!J34</f>
        <v>1072227</v>
      </c>
      <c r="J17" s="54">
        <f>+'[1]Publicação 2021'!K34</f>
        <v>528097</v>
      </c>
      <c r="K17" s="102">
        <f>+'[1]Publicação 2021'!L34</f>
        <v>1056194</v>
      </c>
      <c r="L17" s="102">
        <f t="shared" ref="L17:L21" si="0">+K17+I17+G17+E17+C17</f>
        <v>2499719.4</v>
      </c>
      <c r="N17" s="9"/>
    </row>
    <row r="18" spans="1:16" s="4" customFormat="1" x14ac:dyDescent="0.25">
      <c r="A18" s="20">
        <v>80933</v>
      </c>
      <c r="B18" s="54">
        <f>+'[1]Publicação 2021'!C35</f>
        <v>209637.99999999997</v>
      </c>
      <c r="C18" s="102">
        <f>+'[1]Publicação 2021'!D35</f>
        <v>20963.8</v>
      </c>
      <c r="D18" s="54">
        <f>+'[1]Publicação 2021'!E35</f>
        <v>142694</v>
      </c>
      <c r="E18" s="102">
        <f>+'[1]Publicação 2021'!F35</f>
        <v>28538.799999999999</v>
      </c>
      <c r="F18" s="54">
        <f>+'[1]Publicação 2021'!G35</f>
        <v>652275</v>
      </c>
      <c r="G18" s="102">
        <f>+'[1]Publicação 2021'!H35</f>
        <v>326137.5</v>
      </c>
      <c r="H18" s="54">
        <f>+'[1]Publicação 2021'!I35</f>
        <v>1105199</v>
      </c>
      <c r="I18" s="102">
        <f>+'[1]Publicação 2021'!J35</f>
        <v>1105199</v>
      </c>
      <c r="J18" s="54">
        <f>+'[1]Publicação 2021'!K35</f>
        <v>547807</v>
      </c>
      <c r="K18" s="102">
        <f>+'[1]Publicação 2021'!L35</f>
        <v>1095614</v>
      </c>
      <c r="L18" s="102">
        <f t="shared" si="0"/>
        <v>2576453.0999999996</v>
      </c>
    </row>
    <row r="19" spans="1:16" s="4" customFormat="1" x14ac:dyDescent="0.25">
      <c r="A19" s="20">
        <v>80964</v>
      </c>
      <c r="B19" s="54">
        <f>+'[1]Publicação 2021'!C36</f>
        <v>211615</v>
      </c>
      <c r="C19" s="102">
        <f>+'[1]Publicação 2021'!D36</f>
        <v>21161.5</v>
      </c>
      <c r="D19" s="54">
        <f>+'[1]Publicação 2021'!E36</f>
        <v>143736</v>
      </c>
      <c r="E19" s="102">
        <f>+'[1]Publicação 2021'!F36</f>
        <v>28747.200000000001</v>
      </c>
      <c r="F19" s="54">
        <f>+'[1]Publicação 2021'!G36</f>
        <v>658051</v>
      </c>
      <c r="G19" s="102">
        <f>+'[1]Publicação 2021'!H36</f>
        <v>329025.5</v>
      </c>
      <c r="H19" s="54">
        <f>+'[1]Publicação 2021'!I36</f>
        <v>1131297</v>
      </c>
      <c r="I19" s="102">
        <f>+'[1]Publicação 2021'!J36</f>
        <v>1131297</v>
      </c>
      <c r="J19" s="54">
        <f>+'[1]Publicação 2021'!K36</f>
        <v>559556</v>
      </c>
      <c r="K19" s="102">
        <f>+'[1]Publicação 2021'!L36</f>
        <v>1119112</v>
      </c>
      <c r="L19" s="102">
        <f t="shared" si="0"/>
        <v>2629343.2000000002</v>
      </c>
      <c r="M19" s="6"/>
    </row>
    <row r="20" spans="1:16" s="4" customFormat="1" x14ac:dyDescent="0.25">
      <c r="A20" s="20">
        <v>80994</v>
      </c>
      <c r="B20" s="54">
        <f>+'[1]Publicação 2021'!C37</f>
        <v>211740</v>
      </c>
      <c r="C20" s="102">
        <f>+'[1]Publicação 2021'!D37</f>
        <v>21174</v>
      </c>
      <c r="D20" s="54">
        <f>+'[1]Publicação 2021'!E37</f>
        <v>143840</v>
      </c>
      <c r="E20" s="102">
        <f>+'[1]Publicação 2021'!F37</f>
        <v>28768</v>
      </c>
      <c r="F20" s="54">
        <f>+'[1]Publicação 2021'!G37</f>
        <v>694540</v>
      </c>
      <c r="G20" s="102">
        <f>+'[1]Publicação 2021'!H37</f>
        <v>347270</v>
      </c>
      <c r="H20" s="54">
        <f>+'[1]Publicação 2021'!I37</f>
        <v>1167092</v>
      </c>
      <c r="I20" s="102">
        <f>+'[1]Publicação 2021'!J37</f>
        <v>1167092</v>
      </c>
      <c r="J20" s="54">
        <f>+'[1]Publicação 2021'!K37</f>
        <v>575788</v>
      </c>
      <c r="K20" s="102">
        <f>+'[1]Publicação 2021'!L37</f>
        <v>1151576</v>
      </c>
      <c r="L20" s="102">
        <f t="shared" si="0"/>
        <v>2715880</v>
      </c>
    </row>
    <row r="21" spans="1:16" s="4" customFormat="1" x14ac:dyDescent="0.25">
      <c r="A21" s="20">
        <v>81025</v>
      </c>
      <c r="B21" s="54">
        <f>+'[1]Publicação 2021'!C38</f>
        <v>212377</v>
      </c>
      <c r="C21" s="102">
        <f>+'[1]Publicação 2021'!D38</f>
        <v>21237.7</v>
      </c>
      <c r="D21" s="54">
        <f>+'[1]Publicação 2021'!E38</f>
        <v>144000</v>
      </c>
      <c r="E21" s="102">
        <f>+'[1]Publicação 2021'!F38</f>
        <v>28800</v>
      </c>
      <c r="F21" s="54">
        <f>+'[1]Publicação 2021'!G38</f>
        <v>693042</v>
      </c>
      <c r="G21" s="102">
        <f>+'[1]Publicação 2021'!H38</f>
        <v>346521</v>
      </c>
      <c r="H21" s="54">
        <f>+'[1]Publicação 2021'!I38</f>
        <v>1160328</v>
      </c>
      <c r="I21" s="102">
        <f>+'[1]Publicação 2021'!J38</f>
        <v>1160328</v>
      </c>
      <c r="J21" s="54">
        <f>+'[1]Publicação 2021'!K38</f>
        <v>569061</v>
      </c>
      <c r="K21" s="102">
        <f>+'[1]Publicação 2021'!L38</f>
        <v>1138122</v>
      </c>
      <c r="L21" s="102">
        <f t="shared" si="0"/>
        <v>2695008.7</v>
      </c>
      <c r="N21" s="9"/>
    </row>
    <row r="22" spans="1:16" s="4" customFormat="1" x14ac:dyDescent="0.25">
      <c r="A22" s="42">
        <v>81055</v>
      </c>
      <c r="B22" s="55"/>
      <c r="C22" s="126"/>
      <c r="D22" s="55"/>
      <c r="E22" s="126"/>
      <c r="F22" s="55"/>
      <c r="G22" s="126"/>
      <c r="H22" s="55"/>
      <c r="I22" s="126"/>
      <c r="J22" s="55"/>
      <c r="K22" s="126"/>
      <c r="L22" s="126"/>
      <c r="N22" s="9"/>
    </row>
    <row r="23" spans="1:16" s="4" customFormat="1" x14ac:dyDescent="0.25">
      <c r="A23" s="130"/>
      <c r="B23" s="131"/>
      <c r="C23" s="132"/>
      <c r="D23" s="131"/>
      <c r="E23" s="132"/>
      <c r="F23" s="131"/>
      <c r="G23" s="132"/>
      <c r="H23" s="131"/>
      <c r="I23" s="132"/>
      <c r="J23" s="131"/>
      <c r="K23" s="132"/>
      <c r="L23" s="132"/>
      <c r="M23" s="6"/>
    </row>
    <row r="25" spans="1:16" x14ac:dyDescent="0.25">
      <c r="P25" s="15"/>
    </row>
    <row r="26" spans="1:16" x14ac:dyDescent="0.25">
      <c r="J26" s="16"/>
    </row>
    <row r="36" spans="1:18" s="2" customFormat="1" x14ac:dyDescent="0.25">
      <c r="A36" s="1"/>
      <c r="B36" s="14"/>
      <c r="C36" s="3"/>
      <c r="D36" s="14"/>
      <c r="E36" s="3"/>
      <c r="F36" s="14"/>
      <c r="G36" s="3"/>
      <c r="H36" s="14"/>
      <c r="I36" s="3"/>
      <c r="J36" s="14"/>
      <c r="K36" s="3"/>
      <c r="M36" s="3"/>
      <c r="N36" s="3"/>
      <c r="O36" s="3"/>
      <c r="P36" s="3"/>
      <c r="Q36" s="3"/>
      <c r="R36" s="3"/>
    </row>
    <row r="37" spans="1:18" s="2" customFormat="1" x14ac:dyDescent="0.25">
      <c r="A37" s="1"/>
      <c r="B37" s="14"/>
      <c r="C37" s="3"/>
      <c r="D37" s="14"/>
      <c r="E37" s="3"/>
      <c r="F37" s="14"/>
      <c r="G37" s="3"/>
      <c r="H37" s="14"/>
      <c r="I37" s="3"/>
      <c r="J37" s="14"/>
      <c r="M37" s="3"/>
      <c r="N37" s="3"/>
      <c r="O37" s="3"/>
      <c r="P37" s="3"/>
      <c r="Q37" s="3"/>
      <c r="R37" s="3"/>
    </row>
    <row r="38" spans="1:18" s="2" customFormat="1" x14ac:dyDescent="0.25">
      <c r="A38" s="1"/>
      <c r="B38" s="14"/>
      <c r="C38" s="3"/>
      <c r="D38" s="14"/>
      <c r="E38" s="3"/>
      <c r="F38" s="14"/>
      <c r="G38" s="3"/>
      <c r="H38" s="14"/>
      <c r="I38" s="3"/>
      <c r="J38" s="14"/>
      <c r="M38" s="3"/>
      <c r="N38" s="3"/>
      <c r="O38" s="3"/>
      <c r="P38" s="3"/>
      <c r="Q38" s="3"/>
      <c r="R38" s="3"/>
    </row>
    <row r="39" spans="1:18" s="2" customFormat="1" x14ac:dyDescent="0.25">
      <c r="A39" s="1"/>
      <c r="B39" s="14"/>
      <c r="C39" s="3"/>
      <c r="D39" s="14"/>
      <c r="E39" s="3"/>
      <c r="F39" s="14"/>
      <c r="G39" s="3"/>
      <c r="H39" s="14"/>
      <c r="I39" s="3"/>
      <c r="J39" s="14"/>
      <c r="M39" s="3"/>
      <c r="N39" s="3"/>
      <c r="O39" s="3"/>
      <c r="P39" s="3"/>
      <c r="Q39" s="3"/>
      <c r="R39" s="3"/>
    </row>
    <row r="40" spans="1:18" s="2" customFormat="1" x14ac:dyDescent="0.25">
      <c r="A40" s="1"/>
      <c r="B40" s="14"/>
      <c r="C40" s="3"/>
      <c r="D40" s="14"/>
      <c r="E40" s="3"/>
      <c r="F40" s="14"/>
      <c r="G40" s="3"/>
      <c r="H40" s="14"/>
      <c r="I40" s="3"/>
      <c r="J40" s="14"/>
      <c r="M40" s="3"/>
      <c r="N40" s="3"/>
      <c r="O40" s="3"/>
      <c r="P40" s="3"/>
      <c r="Q40" s="3"/>
      <c r="R40" s="3"/>
    </row>
    <row r="41" spans="1:18" s="2" customFormat="1" x14ac:dyDescent="0.25">
      <c r="A41" s="1"/>
      <c r="B41" s="14"/>
      <c r="C41" s="3"/>
      <c r="D41" s="14"/>
      <c r="E41" s="3"/>
      <c r="F41" s="14"/>
      <c r="G41" s="3"/>
      <c r="H41" s="14"/>
      <c r="I41" s="3"/>
      <c r="J41" s="14"/>
      <c r="M41" s="3"/>
      <c r="N41" s="3"/>
      <c r="O41" s="3"/>
      <c r="P41" s="3"/>
      <c r="Q41" s="3"/>
      <c r="R41" s="3"/>
    </row>
    <row r="42" spans="1:18" s="2" customFormat="1" x14ac:dyDescent="0.25">
      <c r="A42" s="1"/>
      <c r="B42" s="14"/>
      <c r="C42" s="3"/>
      <c r="D42" s="14"/>
      <c r="E42" s="3"/>
      <c r="F42" s="14"/>
      <c r="G42" s="3"/>
      <c r="H42" s="14"/>
      <c r="I42" s="3"/>
      <c r="J42" s="14"/>
      <c r="M42" s="3"/>
      <c r="N42" s="3"/>
      <c r="O42" s="3"/>
      <c r="P42" s="3"/>
      <c r="Q42" s="3"/>
      <c r="R42" s="3"/>
    </row>
  </sheetData>
  <mergeCells count="8">
    <mergeCell ref="A6:L6"/>
    <mergeCell ref="B9:C9"/>
    <mergeCell ref="D9:E9"/>
    <mergeCell ref="F9:G9"/>
    <mergeCell ref="H9:I9"/>
    <mergeCell ref="J9:K9"/>
    <mergeCell ref="L9:L10"/>
    <mergeCell ref="A7:L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60"/>
  <sheetViews>
    <sheetView workbookViewId="0">
      <selection activeCell="A30" sqref="A30:G30"/>
    </sheetView>
  </sheetViews>
  <sheetFormatPr defaultRowHeight="14.25" x14ac:dyDescent="0.2"/>
  <cols>
    <col min="1" max="1" width="22.7109375" style="57" bestFit="1" customWidth="1"/>
    <col min="2" max="2" width="14.28515625" style="58" customWidth="1"/>
    <col min="3" max="3" width="16" style="59" customWidth="1"/>
    <col min="4" max="4" width="13.85546875" style="58" customWidth="1"/>
    <col min="5" max="5" width="17.140625" style="59" customWidth="1"/>
    <col min="6" max="6" width="14.28515625" style="58" customWidth="1"/>
    <col min="7" max="7" width="16.85546875" style="59" customWidth="1"/>
    <col min="8" max="8" width="15.140625" style="58" customWidth="1"/>
    <col min="9" max="9" width="18.140625" style="59" customWidth="1"/>
    <col min="10" max="10" width="14.85546875" style="58" customWidth="1"/>
    <col min="11" max="11" width="18" style="59" customWidth="1"/>
    <col min="12" max="12" width="14.7109375" style="62" customWidth="1"/>
    <col min="13" max="13" width="14.5703125" style="59" bestFit="1" customWidth="1"/>
    <col min="14" max="14" width="17.28515625" style="59" bestFit="1" customWidth="1"/>
    <col min="15" max="15" width="18" style="59" bestFit="1" customWidth="1"/>
    <col min="16" max="16" width="20" style="59" bestFit="1" customWidth="1"/>
    <col min="17" max="17" width="18.28515625" style="59" bestFit="1" customWidth="1"/>
    <col min="18" max="18" width="11" style="59" customWidth="1"/>
    <col min="19" max="16384" width="9.140625" style="59"/>
  </cols>
  <sheetData>
    <row r="4" spans="1:18" ht="20.25" x14ac:dyDescent="0.2">
      <c r="C4" s="17"/>
      <c r="F4" s="60"/>
      <c r="G4" s="61"/>
    </row>
    <row r="5" spans="1:18" ht="15" thickBot="1" x14ac:dyDescent="0.25"/>
    <row r="6" spans="1:18" ht="21.75" customHeight="1" x14ac:dyDescent="0.2">
      <c r="A6" s="144" t="s">
        <v>13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8" s="61" customFormat="1" ht="14.25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8" s="61" customFormat="1" ht="14.25" customHeight="1" x14ac:dyDescent="0.2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8" s="61" customFormat="1" ht="18" customHeight="1" x14ac:dyDescent="0.2">
      <c r="A9" s="34" t="s">
        <v>15</v>
      </c>
      <c r="B9" s="147">
        <v>5</v>
      </c>
      <c r="C9" s="148"/>
      <c r="D9" s="147">
        <v>10</v>
      </c>
      <c r="E9" s="148"/>
      <c r="F9" s="147">
        <v>20</v>
      </c>
      <c r="G9" s="148"/>
      <c r="H9" s="147">
        <v>50</v>
      </c>
      <c r="I9" s="148"/>
      <c r="J9" s="147">
        <v>100</v>
      </c>
      <c r="K9" s="148"/>
      <c r="L9" s="147">
        <v>200</v>
      </c>
      <c r="M9" s="148"/>
      <c r="N9" s="188" t="s">
        <v>0</v>
      </c>
    </row>
    <row r="10" spans="1:18" s="61" customFormat="1" ht="18" customHeight="1" x14ac:dyDescent="0.2">
      <c r="A10" s="35"/>
      <c r="B10" s="63" t="s">
        <v>17</v>
      </c>
      <c r="C10" s="64" t="s">
        <v>1</v>
      </c>
      <c r="D10" s="65" t="s">
        <v>18</v>
      </c>
      <c r="E10" s="64" t="s">
        <v>1</v>
      </c>
      <c r="F10" s="66" t="s">
        <v>18</v>
      </c>
      <c r="G10" s="67" t="s">
        <v>1</v>
      </c>
      <c r="H10" s="66" t="s">
        <v>18</v>
      </c>
      <c r="I10" s="67" t="s">
        <v>1</v>
      </c>
      <c r="J10" s="66" t="s">
        <v>18</v>
      </c>
      <c r="K10" s="67" t="s">
        <v>1</v>
      </c>
      <c r="L10" s="66" t="s">
        <v>18</v>
      </c>
      <c r="M10" s="67" t="s">
        <v>1</v>
      </c>
      <c r="N10" s="189"/>
    </row>
    <row r="11" spans="1:18" s="61" customFormat="1" x14ac:dyDescent="0.2">
      <c r="A11" s="20">
        <v>43831</v>
      </c>
      <c r="B11" s="54">
        <f>+C11/$B$9</f>
        <v>50000</v>
      </c>
      <c r="C11" s="102">
        <f>+[2]DEPÓSITOS!C12</f>
        <v>250000</v>
      </c>
      <c r="D11" s="54">
        <f>+E11/$D$9</f>
        <v>29000</v>
      </c>
      <c r="E11" s="102">
        <f>+[2]DEPÓSITOS!E12</f>
        <v>290000</v>
      </c>
      <c r="F11" s="54">
        <f>+G11/$F$9</f>
        <v>38000</v>
      </c>
      <c r="G11" s="102">
        <f>+[2]DEPÓSITOS!G12</f>
        <v>760000</v>
      </c>
      <c r="H11" s="54">
        <f>+I11/$H$9</f>
        <v>264000</v>
      </c>
      <c r="I11" s="102">
        <f>+[2]DEPÓSITOS!I12</f>
        <v>13200000</v>
      </c>
      <c r="J11" s="54">
        <f>+K11/$J$9</f>
        <v>352000</v>
      </c>
      <c r="K11" s="102">
        <f>+[2]DEPÓSITOS!K12</f>
        <v>35200000</v>
      </c>
      <c r="L11" s="186">
        <f>+M11/$L$9</f>
        <v>0</v>
      </c>
      <c r="M11" s="183">
        <f>+[2]DEPÓSITOS!M12</f>
        <v>0</v>
      </c>
      <c r="N11" s="102">
        <f>+M11+K11+I11+G11+E11+C11</f>
        <v>49700000</v>
      </c>
      <c r="O11" s="69"/>
    </row>
    <row r="12" spans="1:18" s="61" customFormat="1" x14ac:dyDescent="0.2">
      <c r="A12" s="20">
        <v>43862</v>
      </c>
      <c r="B12" s="54">
        <f t="shared" ref="B12:B13" si="0">+C12/$B$9</f>
        <v>30000</v>
      </c>
      <c r="C12" s="102">
        <f>+[2]DEPÓSITOS!C13</f>
        <v>150000</v>
      </c>
      <c r="D12" s="54">
        <f t="shared" ref="D12:D13" si="1">+E12/$D$9</f>
        <v>8000</v>
      </c>
      <c r="E12" s="102">
        <f>+[2]DEPÓSITOS!E13</f>
        <v>80000</v>
      </c>
      <c r="F12" s="54">
        <f t="shared" ref="F12:F13" si="2">+G12/$F$9</f>
        <v>145000</v>
      </c>
      <c r="G12" s="102">
        <f>+[2]DEPÓSITOS!G13</f>
        <v>2900000</v>
      </c>
      <c r="H12" s="54">
        <f t="shared" ref="H12:H13" si="3">+I12/$H$9</f>
        <v>156000</v>
      </c>
      <c r="I12" s="102">
        <f>+[2]DEPÓSITOS!I13</f>
        <v>7800000</v>
      </c>
      <c r="J12" s="54">
        <f>+K12/$J$9</f>
        <v>248000</v>
      </c>
      <c r="K12" s="102">
        <f>+[2]DEPÓSITOS!K13</f>
        <v>24800000</v>
      </c>
      <c r="L12" s="186">
        <f t="shared" ref="L12:L13" si="4">+M12/$L$9</f>
        <v>0</v>
      </c>
      <c r="M12" s="183">
        <f>+[2]DEPÓSITOS!M13</f>
        <v>0</v>
      </c>
      <c r="N12" s="102">
        <f t="shared" ref="N12:N27" si="5">+M12+K12+I12+G12+E12+C12</f>
        <v>35730000</v>
      </c>
      <c r="O12" s="69"/>
    </row>
    <row r="13" spans="1:18" s="61" customFormat="1" x14ac:dyDescent="0.2">
      <c r="A13" s="20">
        <v>43891</v>
      </c>
      <c r="B13" s="54">
        <f t="shared" si="0"/>
        <v>18000</v>
      </c>
      <c r="C13" s="102">
        <f>+[2]DEPÓSITOS!C14</f>
        <v>90000</v>
      </c>
      <c r="D13" s="54">
        <f t="shared" si="1"/>
        <v>20000</v>
      </c>
      <c r="E13" s="102">
        <f>+[2]DEPÓSITOS!E14</f>
        <v>200000</v>
      </c>
      <c r="F13" s="54">
        <f t="shared" si="2"/>
        <v>138000</v>
      </c>
      <c r="G13" s="102">
        <f>+[2]DEPÓSITOS!G14</f>
        <v>2760000</v>
      </c>
      <c r="H13" s="54">
        <f t="shared" si="3"/>
        <v>6000</v>
      </c>
      <c r="I13" s="102">
        <f>+[2]DEPÓSITOS!I14</f>
        <v>300000</v>
      </c>
      <c r="J13" s="54">
        <f>+K13/$J$9</f>
        <v>81000</v>
      </c>
      <c r="K13" s="102">
        <f>+[2]DEPÓSITOS!K14</f>
        <v>8100000</v>
      </c>
      <c r="L13" s="186">
        <f t="shared" si="4"/>
        <v>0</v>
      </c>
      <c r="M13" s="183">
        <f>+[2]DEPÓSITOS!M14</f>
        <v>0</v>
      </c>
      <c r="N13" s="102">
        <f t="shared" si="5"/>
        <v>11450000</v>
      </c>
      <c r="O13" s="69"/>
    </row>
    <row r="14" spans="1:18" s="68" customFormat="1" x14ac:dyDescent="0.2">
      <c r="A14" s="105" t="s">
        <v>2</v>
      </c>
      <c r="B14" s="54">
        <f t="shared" ref="B14:L14" si="6">SUM(B11:B13)</f>
        <v>98000</v>
      </c>
      <c r="C14" s="102">
        <f t="shared" si="6"/>
        <v>490000</v>
      </c>
      <c r="D14" s="54">
        <f t="shared" si="6"/>
        <v>57000</v>
      </c>
      <c r="E14" s="102">
        <f t="shared" ref="E14:G14" si="7">SUM(E11:E13)</f>
        <v>570000</v>
      </c>
      <c r="F14" s="54">
        <f t="shared" si="6"/>
        <v>321000</v>
      </c>
      <c r="G14" s="102">
        <f t="shared" si="7"/>
        <v>6420000</v>
      </c>
      <c r="H14" s="54">
        <f t="shared" si="6"/>
        <v>426000</v>
      </c>
      <c r="I14" s="102">
        <f t="shared" si="6"/>
        <v>21300000</v>
      </c>
      <c r="J14" s="54">
        <f t="shared" si="6"/>
        <v>681000</v>
      </c>
      <c r="K14" s="102">
        <f t="shared" ref="K14:M14" si="8">SUM(K11:K13)</f>
        <v>68100000</v>
      </c>
      <c r="L14" s="186">
        <f t="shared" si="6"/>
        <v>0</v>
      </c>
      <c r="M14" s="183">
        <f t="shared" si="8"/>
        <v>0</v>
      </c>
      <c r="N14" s="102">
        <f t="shared" si="5"/>
        <v>96880000</v>
      </c>
      <c r="P14" s="61"/>
      <c r="Q14" s="61"/>
      <c r="R14" s="61"/>
    </row>
    <row r="15" spans="1:18" s="61" customFormat="1" x14ac:dyDescent="0.2">
      <c r="A15" s="20">
        <v>43922</v>
      </c>
      <c r="B15" s="54">
        <f>+C15/$B$9</f>
        <v>32000</v>
      </c>
      <c r="C15" s="102">
        <f>+[2]DEPÓSITOS!C16</f>
        <v>160000</v>
      </c>
      <c r="D15" s="54">
        <f>+E15/$D$9</f>
        <v>30000</v>
      </c>
      <c r="E15" s="102">
        <f>+[2]DEPÓSITOS!E16</f>
        <v>300000</v>
      </c>
      <c r="F15" s="54">
        <f>+G15/$F$9</f>
        <v>179500</v>
      </c>
      <c r="G15" s="102">
        <f>+[2]DEPÓSITOS!G16</f>
        <v>3590000</v>
      </c>
      <c r="H15" s="54">
        <f>+I15/$H$9</f>
        <v>0</v>
      </c>
      <c r="I15" s="102">
        <f>+[2]DEPÓSITOS!I16</f>
        <v>0</v>
      </c>
      <c r="J15" s="54">
        <f>+K15/$J$9</f>
        <v>1000</v>
      </c>
      <c r="K15" s="102">
        <f>+[2]DEPÓSITOS!K16</f>
        <v>100000</v>
      </c>
      <c r="L15" s="186">
        <f>+M15/$L$9</f>
        <v>0</v>
      </c>
      <c r="M15" s="183">
        <f>+[2]DEPÓSITOS!M16</f>
        <v>0</v>
      </c>
      <c r="N15" s="102">
        <f t="shared" si="5"/>
        <v>4150000</v>
      </c>
      <c r="O15" s="69"/>
    </row>
    <row r="16" spans="1:18" s="61" customFormat="1" x14ac:dyDescent="0.2">
      <c r="A16" s="20">
        <v>43952</v>
      </c>
      <c r="B16" s="54">
        <f t="shared" ref="B16:B17" si="9">+C16/$B$9</f>
        <v>28000</v>
      </c>
      <c r="C16" s="102">
        <f>+[2]DEPÓSITOS!C17</f>
        <v>140000</v>
      </c>
      <c r="D16" s="54">
        <f t="shared" ref="D16:D17" si="10">+E16/$D$9</f>
        <v>20000</v>
      </c>
      <c r="E16" s="102">
        <f>+[2]DEPÓSITOS!E17</f>
        <v>200000</v>
      </c>
      <c r="F16" s="54">
        <f t="shared" ref="F16:F17" si="11">+G16/$F$9</f>
        <v>243000</v>
      </c>
      <c r="G16" s="102">
        <f>+[2]DEPÓSITOS!G17</f>
        <v>4860000</v>
      </c>
      <c r="H16" s="54">
        <f t="shared" ref="H16:H17" si="12">+I16/$H$9</f>
        <v>10000</v>
      </c>
      <c r="I16" s="102">
        <f>+[2]DEPÓSITOS!I17</f>
        <v>500000</v>
      </c>
      <c r="J16" s="54">
        <f>+K16/$J$9</f>
        <v>108000</v>
      </c>
      <c r="K16" s="102">
        <f>+[2]DEPÓSITOS!K17</f>
        <v>10800000</v>
      </c>
      <c r="L16" s="186">
        <f t="shared" ref="L16:L17" si="13">+M16/$L$9</f>
        <v>0</v>
      </c>
      <c r="M16" s="183">
        <f>+[2]DEPÓSITOS!M17</f>
        <v>0</v>
      </c>
      <c r="N16" s="102">
        <f t="shared" si="5"/>
        <v>16500000</v>
      </c>
      <c r="O16" s="69"/>
    </row>
    <row r="17" spans="1:18" s="61" customFormat="1" x14ac:dyDescent="0.2">
      <c r="A17" s="20">
        <v>43983</v>
      </c>
      <c r="B17" s="54">
        <f t="shared" si="9"/>
        <v>22000</v>
      </c>
      <c r="C17" s="102">
        <f>+[2]DEPÓSITOS!C18</f>
        <v>110000</v>
      </c>
      <c r="D17" s="54">
        <f t="shared" si="10"/>
        <v>13000</v>
      </c>
      <c r="E17" s="102">
        <f>+[2]DEPÓSITOS!E18</f>
        <v>130000</v>
      </c>
      <c r="F17" s="54">
        <f t="shared" si="11"/>
        <v>155000</v>
      </c>
      <c r="G17" s="102">
        <f>+[2]DEPÓSITOS!G18</f>
        <v>3100000</v>
      </c>
      <c r="H17" s="54">
        <f t="shared" si="12"/>
        <v>72000</v>
      </c>
      <c r="I17" s="102">
        <f>+[2]DEPÓSITOS!I18</f>
        <v>3600000</v>
      </c>
      <c r="J17" s="54">
        <f>+K17/$J$9</f>
        <v>110000</v>
      </c>
      <c r="K17" s="102">
        <f>+[2]DEPÓSITOS!K18</f>
        <v>11000000</v>
      </c>
      <c r="L17" s="186">
        <f t="shared" si="13"/>
        <v>0</v>
      </c>
      <c r="M17" s="183">
        <f>+[2]DEPÓSITOS!M18</f>
        <v>0</v>
      </c>
      <c r="N17" s="102">
        <f t="shared" si="5"/>
        <v>17940000</v>
      </c>
      <c r="O17" s="69"/>
    </row>
    <row r="18" spans="1:18" s="68" customFormat="1" x14ac:dyDescent="0.2">
      <c r="A18" s="105" t="s">
        <v>3</v>
      </c>
      <c r="B18" s="54">
        <f>SUM(B15:B17)</f>
        <v>82000</v>
      </c>
      <c r="C18" s="102">
        <f t="shared" ref="C18:M18" si="14">SUM(C15:C17)</f>
        <v>410000</v>
      </c>
      <c r="D18" s="54">
        <f t="shared" si="14"/>
        <v>63000</v>
      </c>
      <c r="E18" s="102">
        <f t="shared" si="14"/>
        <v>630000</v>
      </c>
      <c r="F18" s="54">
        <f t="shared" si="14"/>
        <v>577500</v>
      </c>
      <c r="G18" s="102">
        <f t="shared" si="14"/>
        <v>11550000</v>
      </c>
      <c r="H18" s="54">
        <f t="shared" si="14"/>
        <v>82000</v>
      </c>
      <c r="I18" s="102">
        <f t="shared" si="14"/>
        <v>4100000</v>
      </c>
      <c r="J18" s="54">
        <f t="shared" si="14"/>
        <v>219000</v>
      </c>
      <c r="K18" s="102">
        <f t="shared" si="14"/>
        <v>21900000</v>
      </c>
      <c r="L18" s="186">
        <f t="shared" si="14"/>
        <v>0</v>
      </c>
      <c r="M18" s="183">
        <f t="shared" si="14"/>
        <v>0</v>
      </c>
      <c r="N18" s="102">
        <f t="shared" si="5"/>
        <v>38590000</v>
      </c>
      <c r="P18" s="61"/>
      <c r="Q18" s="61"/>
      <c r="R18" s="61"/>
    </row>
    <row r="19" spans="1:18" s="61" customFormat="1" x14ac:dyDescent="0.2">
      <c r="A19" s="20">
        <v>44013</v>
      </c>
      <c r="B19" s="54">
        <f>+C19/$B$9</f>
        <v>30000</v>
      </c>
      <c r="C19" s="102">
        <f>+[2]DEPÓSITOS!C20</f>
        <v>150000</v>
      </c>
      <c r="D19" s="54">
        <f>+E19/$D$9</f>
        <v>35000</v>
      </c>
      <c r="E19" s="102">
        <f>+[2]DEPÓSITOS!E20</f>
        <v>350000</v>
      </c>
      <c r="F19" s="54">
        <f>+G19/$F$9</f>
        <v>125000</v>
      </c>
      <c r="G19" s="102">
        <f>+[2]DEPÓSITOS!G20</f>
        <v>2500000</v>
      </c>
      <c r="H19" s="54">
        <f>+I19/$H$9</f>
        <v>38000</v>
      </c>
      <c r="I19" s="102">
        <f>+[2]DEPÓSITOS!I20</f>
        <v>1900000</v>
      </c>
      <c r="J19" s="54">
        <f>+K19/$J$9</f>
        <v>116000</v>
      </c>
      <c r="K19" s="102">
        <f>+[2]DEPÓSITOS!K20</f>
        <v>11600000</v>
      </c>
      <c r="L19" s="186">
        <f>+M19/$L$9</f>
        <v>0</v>
      </c>
      <c r="M19" s="183">
        <f>+[2]DEPÓSITOS!M20</f>
        <v>0</v>
      </c>
      <c r="N19" s="102">
        <f t="shared" si="5"/>
        <v>16500000</v>
      </c>
      <c r="O19" s="69"/>
    </row>
    <row r="20" spans="1:18" s="61" customFormat="1" x14ac:dyDescent="0.2">
      <c r="A20" s="20">
        <v>44044</v>
      </c>
      <c r="B20" s="54">
        <f t="shared" ref="B20:B21" si="15">+C20/$B$9</f>
        <v>10000</v>
      </c>
      <c r="C20" s="102">
        <f>+[2]DEPÓSITOS!C21</f>
        <v>50000</v>
      </c>
      <c r="D20" s="54">
        <f t="shared" ref="D20:D21" si="16">+E20/$D$9</f>
        <v>10000</v>
      </c>
      <c r="E20" s="102">
        <f>+[2]DEPÓSITOS!E21</f>
        <v>100000</v>
      </c>
      <c r="F20" s="54">
        <f t="shared" ref="F20:F21" si="17">+G20/$F$9</f>
        <v>140000</v>
      </c>
      <c r="G20" s="102">
        <f>+[2]DEPÓSITOS!G21</f>
        <v>2800000</v>
      </c>
      <c r="H20" s="54">
        <f t="shared" ref="H20:H21" si="18">+I20/$H$9</f>
        <v>25000</v>
      </c>
      <c r="I20" s="102">
        <f>+[2]DEPÓSITOS!I21</f>
        <v>1250000</v>
      </c>
      <c r="J20" s="54">
        <f>+K20/$J$9</f>
        <v>93000</v>
      </c>
      <c r="K20" s="102">
        <f>+[2]DEPÓSITOS!K21</f>
        <v>9300000</v>
      </c>
      <c r="L20" s="186">
        <f t="shared" ref="L20:L21" si="19">+M20/$L$9</f>
        <v>0</v>
      </c>
      <c r="M20" s="183">
        <f>+[2]DEPÓSITOS!M21</f>
        <v>0</v>
      </c>
      <c r="N20" s="102">
        <f t="shared" si="5"/>
        <v>13500000</v>
      </c>
      <c r="O20" s="69"/>
    </row>
    <row r="21" spans="1:18" s="61" customFormat="1" x14ac:dyDescent="0.2">
      <c r="A21" s="20">
        <v>44075</v>
      </c>
      <c r="B21" s="54">
        <f t="shared" si="15"/>
        <v>50000</v>
      </c>
      <c r="C21" s="102">
        <f>+[2]DEPÓSITOS!C22</f>
        <v>250000</v>
      </c>
      <c r="D21" s="54">
        <f t="shared" si="16"/>
        <v>55000</v>
      </c>
      <c r="E21" s="102">
        <f>+[2]DEPÓSITOS!E22</f>
        <v>550000</v>
      </c>
      <c r="F21" s="54">
        <f t="shared" si="17"/>
        <v>102000</v>
      </c>
      <c r="G21" s="102">
        <f>+[2]DEPÓSITOS!G22</f>
        <v>2040000</v>
      </c>
      <c r="H21" s="54">
        <f t="shared" si="18"/>
        <v>54000</v>
      </c>
      <c r="I21" s="102">
        <f>+[2]DEPÓSITOS!I22</f>
        <v>2700000</v>
      </c>
      <c r="J21" s="54">
        <f>+K21/$J$9</f>
        <v>234000</v>
      </c>
      <c r="K21" s="102">
        <f>+[2]DEPÓSITOS!K22</f>
        <v>23400000</v>
      </c>
      <c r="L21" s="186">
        <f t="shared" si="19"/>
        <v>37000</v>
      </c>
      <c r="M21" s="183">
        <f>+[2]DEPÓSITOS!M22</f>
        <v>7400000</v>
      </c>
      <c r="N21" s="102">
        <f t="shared" si="5"/>
        <v>36340000</v>
      </c>
      <c r="O21" s="69"/>
    </row>
    <row r="22" spans="1:18" s="68" customFormat="1" x14ac:dyDescent="0.2">
      <c r="A22" s="105" t="s">
        <v>4</v>
      </c>
      <c r="B22" s="54">
        <f t="shared" ref="B22:M22" si="20">SUM(B19:B21)</f>
        <v>90000</v>
      </c>
      <c r="C22" s="102">
        <f t="shared" si="20"/>
        <v>450000</v>
      </c>
      <c r="D22" s="54">
        <f t="shared" si="20"/>
        <v>100000</v>
      </c>
      <c r="E22" s="102">
        <f t="shared" si="20"/>
        <v>1000000</v>
      </c>
      <c r="F22" s="54">
        <f t="shared" si="20"/>
        <v>367000</v>
      </c>
      <c r="G22" s="102">
        <f t="shared" si="20"/>
        <v>7340000</v>
      </c>
      <c r="H22" s="54">
        <f t="shared" si="20"/>
        <v>117000</v>
      </c>
      <c r="I22" s="102">
        <f t="shared" si="20"/>
        <v>5850000</v>
      </c>
      <c r="J22" s="54">
        <f t="shared" si="20"/>
        <v>443000</v>
      </c>
      <c r="K22" s="102">
        <f t="shared" si="20"/>
        <v>44300000</v>
      </c>
      <c r="L22" s="186">
        <f t="shared" si="20"/>
        <v>37000</v>
      </c>
      <c r="M22" s="183">
        <f t="shared" si="20"/>
        <v>7400000</v>
      </c>
      <c r="N22" s="102">
        <f t="shared" si="5"/>
        <v>66340000</v>
      </c>
      <c r="P22" s="61"/>
      <c r="Q22" s="61"/>
      <c r="R22" s="61"/>
    </row>
    <row r="23" spans="1:18" s="61" customFormat="1" x14ac:dyDescent="0.2">
      <c r="A23" s="20">
        <v>44105</v>
      </c>
      <c r="B23" s="54"/>
      <c r="C23" s="102"/>
      <c r="D23" s="54"/>
      <c r="E23" s="102"/>
      <c r="F23" s="54"/>
      <c r="G23" s="102"/>
      <c r="H23" s="54"/>
      <c r="I23" s="102"/>
      <c r="J23" s="54"/>
      <c r="K23" s="102"/>
      <c r="L23" s="186"/>
      <c r="M23" s="183"/>
      <c r="N23" s="102"/>
      <c r="O23" s="69"/>
    </row>
    <row r="24" spans="1:18" s="61" customFormat="1" x14ac:dyDescent="0.2">
      <c r="A24" s="20">
        <v>44136</v>
      </c>
      <c r="B24" s="54"/>
      <c r="C24" s="102"/>
      <c r="D24" s="54"/>
      <c r="E24" s="102"/>
      <c r="F24" s="54"/>
      <c r="G24" s="102"/>
      <c r="H24" s="54"/>
      <c r="I24" s="102"/>
      <c r="J24" s="54"/>
      <c r="K24" s="102"/>
      <c r="L24" s="186"/>
      <c r="M24" s="183"/>
      <c r="N24" s="102"/>
    </row>
    <row r="25" spans="1:18" s="61" customFormat="1" x14ac:dyDescent="0.2">
      <c r="A25" s="20">
        <v>44166</v>
      </c>
      <c r="B25" s="54"/>
      <c r="C25" s="102"/>
      <c r="D25" s="54"/>
      <c r="E25" s="102"/>
      <c r="F25" s="54"/>
      <c r="G25" s="102"/>
      <c r="H25" s="54"/>
      <c r="I25" s="102"/>
      <c r="J25" s="54"/>
      <c r="K25" s="102"/>
      <c r="L25" s="186"/>
      <c r="M25" s="183"/>
      <c r="N25" s="102"/>
    </row>
    <row r="26" spans="1:18" s="68" customFormat="1" x14ac:dyDescent="0.2">
      <c r="A26" s="105" t="s">
        <v>5</v>
      </c>
      <c r="B26" s="54"/>
      <c r="C26" s="102"/>
      <c r="D26" s="54"/>
      <c r="E26" s="102"/>
      <c r="F26" s="54"/>
      <c r="G26" s="102"/>
      <c r="H26" s="54"/>
      <c r="I26" s="102"/>
      <c r="J26" s="54"/>
      <c r="K26" s="102"/>
      <c r="L26" s="186"/>
      <c r="M26" s="183"/>
      <c r="N26" s="102"/>
      <c r="P26" s="61"/>
      <c r="Q26" s="61"/>
      <c r="R26" s="61"/>
    </row>
    <row r="27" spans="1:18" s="61" customFormat="1" ht="15" x14ac:dyDescent="0.25">
      <c r="A27" s="70" t="s">
        <v>14</v>
      </c>
      <c r="B27" s="55"/>
      <c r="C27" s="126"/>
      <c r="D27" s="55"/>
      <c r="E27" s="126"/>
      <c r="F27" s="55"/>
      <c r="G27" s="126"/>
      <c r="H27" s="55"/>
      <c r="I27" s="126"/>
      <c r="J27" s="55"/>
      <c r="K27" s="126"/>
      <c r="L27" s="187"/>
      <c r="M27" s="184"/>
      <c r="N27" s="126"/>
    </row>
    <row r="28" spans="1:18" s="61" customFormat="1" ht="15" x14ac:dyDescent="0.2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8" s="61" customFormat="1" ht="15" x14ac:dyDescent="0.25">
      <c r="A29" s="7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8" s="61" customFormat="1" x14ac:dyDescent="0.2">
      <c r="A30" s="143"/>
      <c r="B30" s="143"/>
      <c r="C30" s="143"/>
      <c r="D30" s="143"/>
      <c r="E30" s="143"/>
      <c r="F30" s="143"/>
      <c r="G30" s="143"/>
      <c r="H30" s="60"/>
      <c r="I30" s="73"/>
      <c r="J30" s="60"/>
      <c r="L30" s="69"/>
    </row>
    <row r="31" spans="1:18" s="61" customFormat="1" ht="15" x14ac:dyDescent="0.25">
      <c r="A31" s="76"/>
      <c r="B31" s="60"/>
      <c r="D31" s="60"/>
      <c r="F31" s="60"/>
      <c r="G31" s="73"/>
      <c r="H31" s="60"/>
      <c r="I31" s="73"/>
      <c r="J31" s="60"/>
      <c r="L31" s="69"/>
    </row>
    <row r="32" spans="1:18" s="61" customFormat="1" x14ac:dyDescent="0.2">
      <c r="A32" s="77"/>
      <c r="B32" s="60"/>
      <c r="D32" s="60"/>
      <c r="F32" s="60"/>
      <c r="H32" s="60"/>
      <c r="J32" s="60"/>
      <c r="L32" s="69"/>
    </row>
    <row r="33" spans="1:12" s="61" customFormat="1" x14ac:dyDescent="0.2">
      <c r="A33" s="77"/>
      <c r="B33" s="60"/>
      <c r="D33" s="60"/>
      <c r="F33" s="60"/>
      <c r="H33" s="60"/>
      <c r="I33" s="74"/>
      <c r="J33" s="73"/>
      <c r="L33" s="69"/>
    </row>
    <row r="34" spans="1:12" s="61" customFormat="1" x14ac:dyDescent="0.2">
      <c r="A34" s="77"/>
      <c r="B34" s="60"/>
      <c r="D34" s="60"/>
      <c r="F34" s="60"/>
      <c r="H34" s="60"/>
      <c r="J34" s="60"/>
      <c r="L34" s="69"/>
    </row>
    <row r="35" spans="1:12" s="61" customFormat="1" x14ac:dyDescent="0.2">
      <c r="A35" s="77"/>
      <c r="B35" s="60"/>
      <c r="D35" s="60"/>
      <c r="F35" s="60"/>
      <c r="H35" s="60"/>
      <c r="J35" s="60"/>
      <c r="L35" s="69"/>
    </row>
    <row r="36" spans="1:12" s="61" customFormat="1" x14ac:dyDescent="0.2">
      <c r="A36" s="77"/>
      <c r="B36" s="60"/>
      <c r="D36" s="60"/>
      <c r="F36" s="60"/>
      <c r="H36" s="60"/>
      <c r="J36" s="60"/>
      <c r="L36" s="69"/>
    </row>
    <row r="37" spans="1:12" s="61" customFormat="1" x14ac:dyDescent="0.2">
      <c r="A37" s="77"/>
      <c r="B37" s="60"/>
      <c r="D37" s="60"/>
      <c r="F37" s="60"/>
      <c r="H37" s="60"/>
      <c r="J37" s="60"/>
      <c r="L37" s="69"/>
    </row>
    <row r="38" spans="1:12" s="61" customFormat="1" x14ac:dyDescent="0.2">
      <c r="A38" s="77"/>
      <c r="B38" s="60"/>
      <c r="D38" s="60"/>
      <c r="F38" s="60"/>
      <c r="H38" s="60"/>
      <c r="J38" s="60"/>
      <c r="L38" s="69"/>
    </row>
    <row r="39" spans="1:12" s="61" customFormat="1" x14ac:dyDescent="0.2">
      <c r="A39" s="77"/>
      <c r="B39" s="60"/>
      <c r="D39" s="60"/>
      <c r="F39" s="60"/>
      <c r="H39" s="60"/>
      <c r="J39" s="60"/>
      <c r="L39" s="69"/>
    </row>
    <row r="40" spans="1:12" s="61" customFormat="1" x14ac:dyDescent="0.2">
      <c r="A40" s="77"/>
      <c r="B40" s="60"/>
      <c r="D40" s="60"/>
      <c r="F40" s="60"/>
      <c r="H40" s="60"/>
      <c r="J40" s="60"/>
      <c r="L40" s="69"/>
    </row>
    <row r="51" spans="7:9" x14ac:dyDescent="0.2">
      <c r="I51" s="78"/>
    </row>
    <row r="52" spans="7:9" x14ac:dyDescent="0.2">
      <c r="I52" s="78"/>
    </row>
    <row r="53" spans="7:9" x14ac:dyDescent="0.2">
      <c r="I53" s="78"/>
    </row>
    <row r="54" spans="7:9" x14ac:dyDescent="0.2">
      <c r="G54" s="78"/>
      <c r="H54" s="78"/>
      <c r="I54" s="78"/>
    </row>
    <row r="55" spans="7:9" x14ac:dyDescent="0.2">
      <c r="G55" s="78"/>
      <c r="H55" s="78"/>
      <c r="I55" s="78"/>
    </row>
    <row r="56" spans="7:9" x14ac:dyDescent="0.2">
      <c r="G56" s="78"/>
      <c r="H56" s="78"/>
      <c r="I56" s="78"/>
    </row>
    <row r="57" spans="7:9" x14ac:dyDescent="0.2">
      <c r="G57" s="78"/>
      <c r="H57" s="78"/>
      <c r="I57" s="78"/>
    </row>
    <row r="58" spans="7:9" x14ac:dyDescent="0.2">
      <c r="G58" s="78"/>
      <c r="H58" s="78"/>
      <c r="I58" s="78"/>
    </row>
    <row r="59" spans="7:9" x14ac:dyDescent="0.2">
      <c r="G59" s="78"/>
      <c r="H59" s="78"/>
      <c r="I59" s="78"/>
    </row>
    <row r="60" spans="7:9" x14ac:dyDescent="0.2">
      <c r="G60" s="78"/>
      <c r="H60" s="78"/>
      <c r="I60" s="78"/>
    </row>
  </sheetData>
  <mergeCells count="11">
    <mergeCell ref="A30:G30"/>
    <mergeCell ref="A6:N6"/>
    <mergeCell ref="B9:C9"/>
    <mergeCell ref="D9:E9"/>
    <mergeCell ref="F9:G9"/>
    <mergeCell ref="H9:I9"/>
    <mergeCell ref="J9:K9"/>
    <mergeCell ref="L9:M9"/>
    <mergeCell ref="N9:N10"/>
    <mergeCell ref="A7:L8"/>
    <mergeCell ref="M7:N8"/>
  </mergeCells>
  <pageMargins left="0.7" right="0.7" top="0.75" bottom="0.75" header="0.3" footer="0.3"/>
  <pageSetup paperSize="9" orientation="portrait" r:id="rId1"/>
  <ignoredErrors>
    <ignoredError sqref="C11:N13" unlockedFormula="1"/>
    <ignoredError sqref="C14:N22" formula="1" unlockedFormula="1"/>
    <ignoredError sqref="B14:B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2"/>
  <sheetViews>
    <sheetView workbookViewId="0">
      <selection activeCell="F33" sqref="F33"/>
    </sheetView>
  </sheetViews>
  <sheetFormatPr defaultRowHeight="15" x14ac:dyDescent="0.25"/>
  <cols>
    <col min="1" max="1" width="22.7109375" style="1" bestFit="1" customWidth="1"/>
    <col min="2" max="2" width="14.28515625" style="14" customWidth="1"/>
    <col min="3" max="3" width="16" style="3" customWidth="1"/>
    <col min="4" max="4" width="13.85546875" style="14" customWidth="1"/>
    <col min="5" max="5" width="17.140625" style="3" customWidth="1"/>
    <col min="6" max="6" width="14.28515625" style="14" customWidth="1"/>
    <col min="7" max="7" width="16.85546875" style="3" customWidth="1"/>
    <col min="8" max="8" width="15.140625" style="14" customWidth="1"/>
    <col min="9" max="9" width="18.140625" style="3" customWidth="1"/>
    <col min="10" max="10" width="14.85546875" style="14" customWidth="1"/>
    <col min="11" max="11" width="18" style="3" customWidth="1"/>
    <col min="12" max="12" width="17.85546875" style="2" customWidth="1"/>
    <col min="13" max="13" width="19" style="3" customWidth="1"/>
    <col min="14" max="14" width="17.28515625" style="3" bestFit="1" customWidth="1"/>
    <col min="15" max="15" width="18" style="3" bestFit="1" customWidth="1"/>
    <col min="16" max="16" width="20" style="3" bestFit="1" customWidth="1"/>
    <col min="17" max="17" width="18.28515625" style="3" bestFit="1" customWidth="1"/>
    <col min="18" max="18" width="11" style="3" customWidth="1"/>
    <col min="19" max="16384" width="9.140625" style="3"/>
  </cols>
  <sheetData>
    <row r="4" spans="1:16" ht="20.25" x14ac:dyDescent="0.25">
      <c r="C4" s="17"/>
      <c r="F4" s="12"/>
      <c r="G4" s="4"/>
    </row>
    <row r="6" spans="1:16" s="4" customFormat="1" ht="21" x14ac:dyDescent="0.35">
      <c r="A6" s="153" t="s">
        <v>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3"/>
      <c r="N6" s="6"/>
    </row>
    <row r="7" spans="1:16" s="4" customFormat="1" x14ac:dyDescent="0.2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1"/>
      <c r="N7" s="11"/>
    </row>
    <row r="8" spans="1:16" s="4" customForma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1"/>
      <c r="N8" s="11"/>
    </row>
    <row r="9" spans="1:16" s="4" customForma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1"/>
      <c r="N9" s="11"/>
    </row>
    <row r="10" spans="1:16" s="4" customFormat="1" x14ac:dyDescent="0.25">
      <c r="A10" s="34" t="s">
        <v>15</v>
      </c>
      <c r="B10" s="154">
        <v>0.1</v>
      </c>
      <c r="C10" s="155"/>
      <c r="D10" s="154">
        <v>0.2</v>
      </c>
      <c r="E10" s="155"/>
      <c r="F10" s="154">
        <v>0.5</v>
      </c>
      <c r="G10" s="155"/>
      <c r="H10" s="156">
        <v>1</v>
      </c>
      <c r="I10" s="157"/>
      <c r="J10" s="156">
        <v>2</v>
      </c>
      <c r="K10" s="157"/>
      <c r="L10" s="158" t="s">
        <v>0</v>
      </c>
    </row>
    <row r="11" spans="1:16" s="4" customFormat="1" x14ac:dyDescent="0.25">
      <c r="A11" s="35"/>
      <c r="B11" s="39" t="s">
        <v>17</v>
      </c>
      <c r="C11" s="40" t="s">
        <v>1</v>
      </c>
      <c r="D11" s="41" t="s">
        <v>18</v>
      </c>
      <c r="E11" s="40" t="s">
        <v>1</v>
      </c>
      <c r="F11" s="39" t="s">
        <v>18</v>
      </c>
      <c r="G11" s="40" t="s">
        <v>1</v>
      </c>
      <c r="H11" s="39" t="s">
        <v>18</v>
      </c>
      <c r="I11" s="40" t="s">
        <v>1</v>
      </c>
      <c r="J11" s="39" t="s">
        <v>18</v>
      </c>
      <c r="K11" s="40" t="s">
        <v>1</v>
      </c>
      <c r="L11" s="159"/>
      <c r="N11" s="6"/>
      <c r="O11" s="6"/>
      <c r="P11" s="10"/>
    </row>
    <row r="12" spans="1:16" s="4" customFormat="1" x14ac:dyDescent="0.25">
      <c r="A12" s="106">
        <v>80721</v>
      </c>
      <c r="B12" s="54">
        <f>+C12/$B$10</f>
        <v>0</v>
      </c>
      <c r="C12" s="102">
        <f>+[2]DEPÓSITOS!C38</f>
        <v>0</v>
      </c>
      <c r="D12" s="54">
        <f>+E12/$D$10</f>
        <v>0</v>
      </c>
      <c r="E12" s="102">
        <f>+[2]DEPÓSITOS!E38</f>
        <v>0</v>
      </c>
      <c r="F12" s="54">
        <f>+G12/$F$10</f>
        <v>0</v>
      </c>
      <c r="G12" s="102">
        <f>+[2]DEPÓSITOS!G38</f>
        <v>0</v>
      </c>
      <c r="H12" s="54">
        <f>+I12/$H$10</f>
        <v>10000</v>
      </c>
      <c r="I12" s="102">
        <f>+[2]DEPÓSITOS!I38</f>
        <v>10000</v>
      </c>
      <c r="J12" s="54">
        <f>+K12/$J$10</f>
        <v>10000</v>
      </c>
      <c r="K12" s="102">
        <f>+[2]DEPÓSITOS!K38</f>
        <v>20000</v>
      </c>
      <c r="L12" s="102">
        <f>+K12+I12+G12+E12+C12</f>
        <v>30000</v>
      </c>
      <c r="O12" s="6"/>
      <c r="P12" s="10"/>
    </row>
    <row r="13" spans="1:16" s="4" customFormat="1" x14ac:dyDescent="0.25">
      <c r="A13" s="106">
        <v>80752</v>
      </c>
      <c r="B13" s="54">
        <f t="shared" ref="B13:B14" si="0">+C13/$B$10</f>
        <v>0</v>
      </c>
      <c r="C13" s="102">
        <f>+[2]DEPÓSITOS!C39</f>
        <v>0</v>
      </c>
      <c r="D13" s="54">
        <f t="shared" ref="D13:D14" si="1">+E13/$D$10</f>
        <v>0</v>
      </c>
      <c r="E13" s="102">
        <f>+[2]DEPÓSITOS!E39</f>
        <v>0</v>
      </c>
      <c r="F13" s="54">
        <f t="shared" ref="F13:F14" si="2">+G13/$F$10</f>
        <v>0</v>
      </c>
      <c r="G13" s="102">
        <f>+[2]DEPÓSITOS!G39</f>
        <v>0</v>
      </c>
      <c r="H13" s="54">
        <f t="shared" ref="H13:H14" si="3">+I13/$H$10</f>
        <v>0</v>
      </c>
      <c r="I13" s="102">
        <f>+[2]DEPÓSITOS!I39</f>
        <v>0</v>
      </c>
      <c r="J13" s="54">
        <f t="shared" ref="J13:J14" si="4">+K13/$J$10</f>
        <v>0</v>
      </c>
      <c r="K13" s="102">
        <f>+[2]DEPÓSITOS!K39</f>
        <v>0</v>
      </c>
      <c r="L13" s="102">
        <f t="shared" ref="L13:L14" si="5">+K13+I13+G13+E13+C13</f>
        <v>0</v>
      </c>
    </row>
    <row r="14" spans="1:16" s="4" customFormat="1" x14ac:dyDescent="0.25">
      <c r="A14" s="106">
        <v>80780</v>
      </c>
      <c r="B14" s="54">
        <f t="shared" si="0"/>
        <v>0</v>
      </c>
      <c r="C14" s="102">
        <f>+[2]DEPÓSITOS!C40</f>
        <v>0</v>
      </c>
      <c r="D14" s="54">
        <f t="shared" si="1"/>
        <v>0</v>
      </c>
      <c r="E14" s="102">
        <f>+[2]DEPÓSITOS!E40</f>
        <v>0</v>
      </c>
      <c r="F14" s="54">
        <f t="shared" si="2"/>
        <v>5000</v>
      </c>
      <c r="G14" s="102">
        <f>+[2]DEPÓSITOS!G40</f>
        <v>2500</v>
      </c>
      <c r="H14" s="54">
        <f t="shared" si="3"/>
        <v>8500</v>
      </c>
      <c r="I14" s="102">
        <f>+[2]DEPÓSITOS!I40</f>
        <v>8500</v>
      </c>
      <c r="J14" s="54">
        <f t="shared" si="4"/>
        <v>9500</v>
      </c>
      <c r="K14" s="102">
        <f>+[2]DEPÓSITOS!K40</f>
        <v>19000</v>
      </c>
      <c r="L14" s="102">
        <f t="shared" si="5"/>
        <v>30000</v>
      </c>
    </row>
    <row r="15" spans="1:16" s="4" customFormat="1" x14ac:dyDescent="0.25">
      <c r="A15" s="107" t="s">
        <v>2</v>
      </c>
      <c r="B15" s="54">
        <f>+B12+B13+B14</f>
        <v>0</v>
      </c>
      <c r="C15" s="102">
        <f t="shared" ref="C15:L15" si="6">+C12+C13+C14</f>
        <v>0</v>
      </c>
      <c r="D15" s="54">
        <f t="shared" si="6"/>
        <v>0</v>
      </c>
      <c r="E15" s="102">
        <f t="shared" si="6"/>
        <v>0</v>
      </c>
      <c r="F15" s="54">
        <f t="shared" si="6"/>
        <v>5000</v>
      </c>
      <c r="G15" s="102">
        <f t="shared" si="6"/>
        <v>2500</v>
      </c>
      <c r="H15" s="54">
        <f t="shared" si="6"/>
        <v>18500</v>
      </c>
      <c r="I15" s="102">
        <f t="shared" si="6"/>
        <v>18500</v>
      </c>
      <c r="J15" s="54">
        <f t="shared" si="6"/>
        <v>19500</v>
      </c>
      <c r="K15" s="102">
        <f t="shared" si="6"/>
        <v>39000</v>
      </c>
      <c r="L15" s="102">
        <f t="shared" si="6"/>
        <v>60000</v>
      </c>
    </row>
    <row r="16" spans="1:16" s="4" customFormat="1" x14ac:dyDescent="0.25">
      <c r="A16" s="106">
        <v>80811</v>
      </c>
      <c r="B16" s="54">
        <f>+C16/$B$10</f>
        <v>0</v>
      </c>
      <c r="C16" s="102">
        <f>+[2]DEPÓSITOS!C42</f>
        <v>0</v>
      </c>
      <c r="D16" s="54">
        <f>+E16/$D$10</f>
        <v>0</v>
      </c>
      <c r="E16" s="102">
        <f>+[2]DEPÓSITOS!E42</f>
        <v>0</v>
      </c>
      <c r="F16" s="54">
        <f>+G16/$F$10</f>
        <v>0</v>
      </c>
      <c r="G16" s="102">
        <f>+[2]DEPÓSITOS!G42</f>
        <v>0</v>
      </c>
      <c r="H16" s="54">
        <f>+I16/$H$10</f>
        <v>10000</v>
      </c>
      <c r="I16" s="102">
        <f>+[2]DEPÓSITOS!I42</f>
        <v>10000</v>
      </c>
      <c r="J16" s="54">
        <f>+K16/$J$10</f>
        <v>10000</v>
      </c>
      <c r="K16" s="102">
        <f>+[2]DEPÓSITOS!K42</f>
        <v>20000</v>
      </c>
      <c r="L16" s="102">
        <f t="shared" ref="L16:L18" si="7">+K16+I16+G16+E16+C16</f>
        <v>30000</v>
      </c>
    </row>
    <row r="17" spans="1:13" s="4" customFormat="1" x14ac:dyDescent="0.25">
      <c r="A17" s="106">
        <v>80841</v>
      </c>
      <c r="B17" s="54">
        <f t="shared" ref="B17:B18" si="8">+C17/$B$10</f>
        <v>0</v>
      </c>
      <c r="C17" s="102">
        <f>+[2]DEPÓSITOS!C43</f>
        <v>0</v>
      </c>
      <c r="D17" s="54">
        <f t="shared" ref="D17:D18" si="9">+E17/$D$10</f>
        <v>0</v>
      </c>
      <c r="E17" s="102">
        <f>+[2]DEPÓSITOS!E43</f>
        <v>0</v>
      </c>
      <c r="F17" s="54">
        <f t="shared" ref="F17:F18" si="10">+G17/$F$10</f>
        <v>0</v>
      </c>
      <c r="G17" s="102">
        <f>+[2]DEPÓSITOS!G43</f>
        <v>0</v>
      </c>
      <c r="H17" s="54">
        <f t="shared" ref="H17:H18" si="11">+I17/$H$10</f>
        <v>0</v>
      </c>
      <c r="I17" s="102">
        <f>+[2]DEPÓSITOS!I43</f>
        <v>0</v>
      </c>
      <c r="J17" s="54">
        <f t="shared" ref="J17:J18" si="12">+K17/$J$10</f>
        <v>0</v>
      </c>
      <c r="K17" s="102">
        <f>+[2]DEPÓSITOS!K43</f>
        <v>0</v>
      </c>
      <c r="L17" s="102">
        <f t="shared" si="7"/>
        <v>0</v>
      </c>
    </row>
    <row r="18" spans="1:13" s="4" customFormat="1" x14ac:dyDescent="0.25">
      <c r="A18" s="106">
        <v>80872</v>
      </c>
      <c r="B18" s="54">
        <f t="shared" si="8"/>
        <v>0</v>
      </c>
      <c r="C18" s="102">
        <f>+[2]DEPÓSITOS!C44</f>
        <v>0</v>
      </c>
      <c r="D18" s="54">
        <f t="shared" si="9"/>
        <v>0</v>
      </c>
      <c r="E18" s="102">
        <f>+[2]DEPÓSITOS!E44</f>
        <v>0</v>
      </c>
      <c r="F18" s="54">
        <f t="shared" si="10"/>
        <v>0</v>
      </c>
      <c r="G18" s="102">
        <f>+[2]DEPÓSITOS!G44</f>
        <v>0</v>
      </c>
      <c r="H18" s="54">
        <f t="shared" si="11"/>
        <v>0</v>
      </c>
      <c r="I18" s="102">
        <f>+[2]DEPÓSITOS!I44</f>
        <v>0</v>
      </c>
      <c r="J18" s="54">
        <f t="shared" si="12"/>
        <v>0</v>
      </c>
      <c r="K18" s="102">
        <f>+[2]DEPÓSITOS!K44</f>
        <v>0</v>
      </c>
      <c r="L18" s="102">
        <f t="shared" si="7"/>
        <v>0</v>
      </c>
    </row>
    <row r="19" spans="1:13" s="4" customFormat="1" x14ac:dyDescent="0.25">
      <c r="A19" s="107" t="s">
        <v>3</v>
      </c>
      <c r="B19" s="54">
        <f>+B16+B17+B18</f>
        <v>0</v>
      </c>
      <c r="C19" s="102">
        <f t="shared" ref="C19:L19" si="13">+C16+C17+C18</f>
        <v>0</v>
      </c>
      <c r="D19" s="54">
        <f t="shared" si="13"/>
        <v>0</v>
      </c>
      <c r="E19" s="102">
        <f t="shared" si="13"/>
        <v>0</v>
      </c>
      <c r="F19" s="54">
        <f t="shared" si="13"/>
        <v>0</v>
      </c>
      <c r="G19" s="102">
        <f t="shared" si="13"/>
        <v>0</v>
      </c>
      <c r="H19" s="54">
        <f t="shared" si="13"/>
        <v>10000</v>
      </c>
      <c r="I19" s="102">
        <f t="shared" si="13"/>
        <v>10000</v>
      </c>
      <c r="J19" s="54">
        <f t="shared" si="13"/>
        <v>10000</v>
      </c>
      <c r="K19" s="102">
        <f t="shared" si="13"/>
        <v>20000</v>
      </c>
      <c r="L19" s="102">
        <f t="shared" si="13"/>
        <v>30000</v>
      </c>
    </row>
    <row r="20" spans="1:13" s="4" customFormat="1" x14ac:dyDescent="0.25">
      <c r="A20" s="106">
        <v>80902</v>
      </c>
      <c r="B20" s="54">
        <f>+C20/$B$10</f>
        <v>0</v>
      </c>
      <c r="C20" s="102">
        <f>+[2]DEPÓSITOS!C46</f>
        <v>0</v>
      </c>
      <c r="D20" s="54">
        <f>+E20/$D$10</f>
        <v>0</v>
      </c>
      <c r="E20" s="102">
        <f>+[2]DEPÓSITOS!E46</f>
        <v>0</v>
      </c>
      <c r="F20" s="54">
        <f>+G20/$F$10</f>
        <v>0</v>
      </c>
      <c r="G20" s="102">
        <f>+[2]DEPÓSITOS!G46</f>
        <v>0</v>
      </c>
      <c r="H20" s="54">
        <f>+I20/$H$10</f>
        <v>0</v>
      </c>
      <c r="I20" s="102">
        <f>+[2]DEPÓSITOS!I46</f>
        <v>0</v>
      </c>
      <c r="J20" s="54">
        <f>+K20/$J$10</f>
        <v>0</v>
      </c>
      <c r="K20" s="102">
        <f>+[2]DEPÓSITOS!K46</f>
        <v>0</v>
      </c>
      <c r="L20" s="102">
        <f t="shared" ref="L20:L22" si="14">+K20+I20+G20+E20+C20</f>
        <v>0</v>
      </c>
    </row>
    <row r="21" spans="1:13" s="4" customFormat="1" x14ac:dyDescent="0.25">
      <c r="A21" s="106">
        <v>80933</v>
      </c>
      <c r="B21" s="54">
        <f t="shared" ref="B21:B22" si="15">+C21/$B$10</f>
        <v>0</v>
      </c>
      <c r="C21" s="102">
        <f>+[2]DEPÓSITOS!C47</f>
        <v>0</v>
      </c>
      <c r="D21" s="54">
        <f t="shared" ref="D21:D22" si="16">+E21/$D$10</f>
        <v>0</v>
      </c>
      <c r="E21" s="102">
        <f>+[2]DEPÓSITOS!E47</f>
        <v>0</v>
      </c>
      <c r="F21" s="54">
        <f t="shared" ref="F21:F22" si="17">+G21/$F$10</f>
        <v>0</v>
      </c>
      <c r="G21" s="102">
        <f>+[2]DEPÓSITOS!G47</f>
        <v>0</v>
      </c>
      <c r="H21" s="54">
        <f t="shared" ref="H21:H22" si="18">+I21/$H$10</f>
        <v>0</v>
      </c>
      <c r="I21" s="102">
        <f>+[2]DEPÓSITOS!I47</f>
        <v>0</v>
      </c>
      <c r="J21" s="54">
        <f t="shared" ref="J21:J22" si="19">+K21/$J$10</f>
        <v>0</v>
      </c>
      <c r="K21" s="102">
        <f>+[2]DEPÓSITOS!K47</f>
        <v>0</v>
      </c>
      <c r="L21" s="102">
        <f t="shared" si="14"/>
        <v>0</v>
      </c>
    </row>
    <row r="22" spans="1:13" s="4" customFormat="1" x14ac:dyDescent="0.25">
      <c r="A22" s="106">
        <v>80964</v>
      </c>
      <c r="B22" s="54">
        <f t="shared" si="15"/>
        <v>0</v>
      </c>
      <c r="C22" s="102">
        <f>+[2]DEPÓSITOS!C48</f>
        <v>0</v>
      </c>
      <c r="D22" s="54">
        <f t="shared" si="16"/>
        <v>0</v>
      </c>
      <c r="E22" s="102">
        <f>+[2]DEPÓSITOS!E48</f>
        <v>0</v>
      </c>
      <c r="F22" s="54">
        <f t="shared" si="17"/>
        <v>0</v>
      </c>
      <c r="G22" s="102">
        <f>+[2]DEPÓSITOS!G48</f>
        <v>0</v>
      </c>
      <c r="H22" s="54">
        <f t="shared" si="18"/>
        <v>0</v>
      </c>
      <c r="I22" s="102">
        <f>+[2]DEPÓSITOS!I48</f>
        <v>0</v>
      </c>
      <c r="J22" s="54">
        <f t="shared" si="19"/>
        <v>0</v>
      </c>
      <c r="K22" s="102">
        <f>+[2]DEPÓSITOS!K48</f>
        <v>0</v>
      </c>
      <c r="L22" s="102">
        <f t="shared" si="14"/>
        <v>0</v>
      </c>
    </row>
    <row r="23" spans="1:13" s="4" customFormat="1" x14ac:dyDescent="0.25">
      <c r="A23" s="107" t="s">
        <v>4</v>
      </c>
      <c r="B23" s="54">
        <f>+B20+B21+B22</f>
        <v>0</v>
      </c>
      <c r="C23" s="102">
        <f t="shared" ref="C23:L23" si="20">+C20+C21+C22</f>
        <v>0</v>
      </c>
      <c r="D23" s="54">
        <f t="shared" si="20"/>
        <v>0</v>
      </c>
      <c r="E23" s="102">
        <f t="shared" si="20"/>
        <v>0</v>
      </c>
      <c r="F23" s="54">
        <f t="shared" si="20"/>
        <v>0</v>
      </c>
      <c r="G23" s="102">
        <f t="shared" si="20"/>
        <v>0</v>
      </c>
      <c r="H23" s="54">
        <f t="shared" si="20"/>
        <v>0</v>
      </c>
      <c r="I23" s="102">
        <f t="shared" si="20"/>
        <v>0</v>
      </c>
      <c r="J23" s="54">
        <f t="shared" si="20"/>
        <v>0</v>
      </c>
      <c r="K23" s="102">
        <f t="shared" si="20"/>
        <v>0</v>
      </c>
      <c r="L23" s="102">
        <f t="shared" si="20"/>
        <v>0</v>
      </c>
    </row>
    <row r="24" spans="1:13" s="4" customFormat="1" x14ac:dyDescent="0.25">
      <c r="A24" s="106">
        <v>80994</v>
      </c>
      <c r="B24" s="54"/>
      <c r="C24" s="102"/>
      <c r="D24" s="54"/>
      <c r="E24" s="102"/>
      <c r="F24" s="54"/>
      <c r="G24" s="102"/>
      <c r="H24" s="54"/>
      <c r="I24" s="102"/>
      <c r="J24" s="54"/>
      <c r="K24" s="102"/>
      <c r="L24" s="102"/>
    </row>
    <row r="25" spans="1:13" s="4" customFormat="1" x14ac:dyDescent="0.25">
      <c r="A25" s="106">
        <v>81025</v>
      </c>
      <c r="B25" s="54"/>
      <c r="C25" s="102"/>
      <c r="D25" s="54"/>
      <c r="E25" s="102"/>
      <c r="F25" s="54"/>
      <c r="G25" s="102"/>
      <c r="H25" s="54"/>
      <c r="I25" s="102"/>
      <c r="J25" s="54"/>
      <c r="K25" s="102"/>
      <c r="L25" s="102"/>
    </row>
    <row r="26" spans="1:13" s="4" customFormat="1" x14ac:dyDescent="0.25">
      <c r="A26" s="106">
        <v>81055</v>
      </c>
      <c r="B26" s="54"/>
      <c r="C26" s="102"/>
      <c r="D26" s="54"/>
      <c r="E26" s="102"/>
      <c r="F26" s="54"/>
      <c r="G26" s="102"/>
      <c r="H26" s="54"/>
      <c r="I26" s="102"/>
      <c r="J26" s="54"/>
      <c r="K26" s="102"/>
      <c r="L26" s="102"/>
    </row>
    <row r="27" spans="1:13" s="4" customFormat="1" x14ac:dyDescent="0.25">
      <c r="A27" s="107" t="s">
        <v>5</v>
      </c>
      <c r="B27" s="54"/>
      <c r="C27" s="102"/>
      <c r="D27" s="54"/>
      <c r="E27" s="102"/>
      <c r="F27" s="54"/>
      <c r="G27" s="102"/>
      <c r="H27" s="54"/>
      <c r="I27" s="102"/>
      <c r="J27" s="54"/>
      <c r="K27" s="102"/>
      <c r="L27" s="102"/>
    </row>
    <row r="28" spans="1:13" s="4" customFormat="1" x14ac:dyDescent="0.25">
      <c r="A28" s="70" t="s">
        <v>14</v>
      </c>
      <c r="B28" s="55"/>
      <c r="C28" s="126"/>
      <c r="D28" s="55"/>
      <c r="E28" s="126"/>
      <c r="F28" s="55"/>
      <c r="G28" s="126"/>
      <c r="H28" s="55"/>
      <c r="I28" s="126"/>
      <c r="J28" s="55"/>
      <c r="K28" s="126"/>
      <c r="L28" s="126"/>
      <c r="M28" s="7"/>
    </row>
    <row r="29" spans="1:13" s="4" customFormat="1" x14ac:dyDescent="0.25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7"/>
    </row>
    <row r="30" spans="1:13" s="4" customFormat="1" x14ac:dyDescent="0.25">
      <c r="A30" s="25"/>
      <c r="B30" s="12"/>
      <c r="D30" s="12"/>
      <c r="F30" s="12"/>
      <c r="H30" s="12"/>
      <c r="J30" s="12"/>
      <c r="L30" s="7"/>
    </row>
    <row r="31" spans="1:13" s="4" customFormat="1" x14ac:dyDescent="0.25">
      <c r="A31" s="25"/>
      <c r="B31" s="12"/>
      <c r="D31" s="12"/>
      <c r="F31" s="12"/>
      <c r="H31" s="12"/>
      <c r="J31" s="12"/>
      <c r="L31" s="7"/>
    </row>
    <row r="32" spans="1:13" s="4" customFormat="1" x14ac:dyDescent="0.25">
      <c r="A32" s="25"/>
      <c r="B32" s="12"/>
      <c r="D32" s="12"/>
      <c r="F32" s="12"/>
      <c r="H32" s="12"/>
      <c r="J32" s="12"/>
      <c r="L32" s="7"/>
    </row>
    <row r="43" spans="7:9" x14ac:dyDescent="0.25">
      <c r="I43" s="5"/>
    </row>
    <row r="44" spans="7:9" x14ac:dyDescent="0.25">
      <c r="I44" s="5"/>
    </row>
    <row r="45" spans="7:9" x14ac:dyDescent="0.25">
      <c r="I45" s="5"/>
    </row>
    <row r="46" spans="7:9" x14ac:dyDescent="0.25">
      <c r="G46" s="5"/>
      <c r="H46" s="5"/>
      <c r="I46" s="5"/>
    </row>
    <row r="47" spans="7:9" x14ac:dyDescent="0.25">
      <c r="G47" s="5"/>
      <c r="H47" s="5"/>
      <c r="I47" s="5"/>
    </row>
    <row r="48" spans="7:9" x14ac:dyDescent="0.25">
      <c r="G48" s="5"/>
      <c r="H48" s="5"/>
      <c r="I48" s="5"/>
    </row>
    <row r="49" spans="7:9" x14ac:dyDescent="0.25">
      <c r="G49" s="5"/>
      <c r="H49" s="5"/>
      <c r="I49" s="5"/>
    </row>
    <row r="50" spans="7:9" x14ac:dyDescent="0.25">
      <c r="G50" s="5"/>
      <c r="H50" s="5"/>
      <c r="I50" s="5"/>
    </row>
    <row r="51" spans="7:9" x14ac:dyDescent="0.25">
      <c r="G51" s="5"/>
      <c r="H51" s="5"/>
      <c r="I51" s="5"/>
    </row>
    <row r="52" spans="7:9" x14ac:dyDescent="0.25">
      <c r="G52" s="5"/>
      <c r="H52" s="5"/>
      <c r="I52" s="5"/>
    </row>
  </sheetData>
  <mergeCells count="8">
    <mergeCell ref="A7:L8"/>
    <mergeCell ref="A6:L6"/>
    <mergeCell ref="B10:C10"/>
    <mergeCell ref="D10:E10"/>
    <mergeCell ref="F10:G10"/>
    <mergeCell ref="H10:I10"/>
    <mergeCell ref="J10:K10"/>
    <mergeCell ref="L10:L11"/>
  </mergeCells>
  <pageMargins left="0.7" right="0.7" top="0.75" bottom="0.75" header="0.3" footer="0.3"/>
  <ignoredErrors>
    <ignoredError sqref="C12:L14" unlockedFormula="1"/>
    <ignoredError sqref="C15:L23" formula="1" unlockedFormula="1"/>
    <ignoredError sqref="B15:B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52"/>
  <sheetViews>
    <sheetView showGridLines="0" workbookViewId="0">
      <selection activeCell="E38" sqref="E38"/>
    </sheetView>
  </sheetViews>
  <sheetFormatPr defaultRowHeight="14.25" x14ac:dyDescent="0.2"/>
  <cols>
    <col min="1" max="1" width="22.7109375" style="57" bestFit="1" customWidth="1"/>
    <col min="2" max="2" width="14.28515625" style="58" customWidth="1"/>
    <col min="3" max="3" width="16" style="59" customWidth="1"/>
    <col min="4" max="4" width="13.85546875" style="58" customWidth="1"/>
    <col min="5" max="5" width="17.140625" style="59" customWidth="1"/>
    <col min="6" max="6" width="14.28515625" style="58" customWidth="1"/>
    <col min="7" max="7" width="17.5703125" style="59" bestFit="1" customWidth="1"/>
    <col min="8" max="8" width="15.140625" style="58" customWidth="1"/>
    <col min="9" max="9" width="18.140625" style="59" customWidth="1"/>
    <col min="10" max="10" width="14.85546875" style="58" customWidth="1"/>
    <col min="11" max="11" width="18.7109375" style="59" bestFit="1" customWidth="1"/>
    <col min="12" max="12" width="17.85546875" style="62" customWidth="1"/>
    <col min="13" max="13" width="16.42578125" style="59" customWidth="1"/>
    <col min="14" max="14" width="18.7109375" style="59" bestFit="1" customWidth="1"/>
    <col min="15" max="15" width="18" style="59" bestFit="1" customWidth="1"/>
    <col min="16" max="16" width="20" style="59" bestFit="1" customWidth="1"/>
    <col min="17" max="17" width="18.28515625" style="59" bestFit="1" customWidth="1"/>
    <col min="18" max="18" width="11" style="59" customWidth="1"/>
    <col min="19" max="16384" width="9.140625" style="59"/>
  </cols>
  <sheetData>
    <row r="4" spans="1:18" ht="20.25" x14ac:dyDescent="0.2">
      <c r="C4" s="17"/>
      <c r="M4" s="61"/>
    </row>
    <row r="5" spans="1:18" ht="15" thickBot="1" x14ac:dyDescent="0.25"/>
    <row r="6" spans="1:18" ht="21.75" customHeight="1" thickBot="1" x14ac:dyDescent="0.25">
      <c r="A6" s="162" t="s">
        <v>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7" spans="1:18" ht="14.25" customHeight="1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8" ht="14.25" customHeight="1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8" ht="14.25" customHeight="1" x14ac:dyDescent="0.2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8" ht="14.25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8" s="61" customFormat="1" ht="18" customHeight="1" x14ac:dyDescent="0.2">
      <c r="A11" s="34" t="s">
        <v>15</v>
      </c>
      <c r="B11" s="165">
        <v>5</v>
      </c>
      <c r="C11" s="166"/>
      <c r="D11" s="167">
        <v>10</v>
      </c>
      <c r="E11" s="168"/>
      <c r="F11" s="167">
        <v>20</v>
      </c>
      <c r="G11" s="168"/>
      <c r="H11" s="167">
        <v>50</v>
      </c>
      <c r="I11" s="168"/>
      <c r="J11" s="167">
        <v>100</v>
      </c>
      <c r="K11" s="168"/>
      <c r="L11" s="167">
        <v>200</v>
      </c>
      <c r="M11" s="168"/>
      <c r="N11" s="149" t="s">
        <v>0</v>
      </c>
    </row>
    <row r="12" spans="1:18" s="61" customFormat="1" ht="18" customHeight="1" x14ac:dyDescent="0.2">
      <c r="A12" s="35"/>
      <c r="B12" s="63" t="s">
        <v>17</v>
      </c>
      <c r="C12" s="64" t="s">
        <v>1</v>
      </c>
      <c r="D12" s="65" t="s">
        <v>18</v>
      </c>
      <c r="E12" s="64" t="s">
        <v>1</v>
      </c>
      <c r="F12" s="63" t="s">
        <v>18</v>
      </c>
      <c r="G12" s="64" t="s">
        <v>1</v>
      </c>
      <c r="H12" s="63" t="s">
        <v>18</v>
      </c>
      <c r="I12" s="64" t="s">
        <v>1</v>
      </c>
      <c r="J12" s="63" t="s">
        <v>18</v>
      </c>
      <c r="K12" s="64" t="s">
        <v>1</v>
      </c>
      <c r="L12" s="63" t="s">
        <v>18</v>
      </c>
      <c r="M12" s="64" t="s">
        <v>1</v>
      </c>
      <c r="N12" s="150"/>
    </row>
    <row r="13" spans="1:18" s="61" customFormat="1" x14ac:dyDescent="0.2">
      <c r="A13" s="20">
        <v>80721</v>
      </c>
      <c r="B13" s="54">
        <f>+C13/$B$11</f>
        <v>0</v>
      </c>
      <c r="C13" s="102">
        <f>+[2]LEVANTAMENTOS!C13</f>
        <v>0</v>
      </c>
      <c r="D13" s="54">
        <f>+E13/$D$11</f>
        <v>0</v>
      </c>
      <c r="E13" s="102">
        <f>+[2]LEVANTAMENTOS!E13</f>
        <v>0</v>
      </c>
      <c r="F13" s="54">
        <f>+G13/$F$11</f>
        <v>35000</v>
      </c>
      <c r="G13" s="102">
        <f>+[2]LEVANTAMENTOS!G13</f>
        <v>700000</v>
      </c>
      <c r="H13" s="54">
        <f>+I13/$H$11</f>
        <v>38000</v>
      </c>
      <c r="I13" s="102">
        <f>+[2]LEVANTAMENTOS!I13</f>
        <v>1900000</v>
      </c>
      <c r="J13" s="54">
        <f>+K13/$J$11</f>
        <v>57000</v>
      </c>
      <c r="K13" s="102">
        <f>+[2]LEVANTAMENTOS!K13</f>
        <v>5700000</v>
      </c>
      <c r="L13" s="186">
        <f>+M13/$L$11</f>
        <v>0</v>
      </c>
      <c r="M13" s="183">
        <f>+[2]LEVANTAMENTOS!M13</f>
        <v>0</v>
      </c>
      <c r="N13" s="102">
        <f>+K13+I13+G13+E13+C13+M13</f>
        <v>8300000</v>
      </c>
    </row>
    <row r="14" spans="1:18" s="61" customFormat="1" x14ac:dyDescent="0.2">
      <c r="A14" s="20">
        <v>80752</v>
      </c>
      <c r="B14" s="54">
        <f t="shared" ref="B14:B15" si="0">+C14/$B$11</f>
        <v>12000</v>
      </c>
      <c r="C14" s="102">
        <f>+[2]LEVANTAMENTOS!C14</f>
        <v>60000</v>
      </c>
      <c r="D14" s="54">
        <f t="shared" ref="D14:D15" si="1">+E14/$D$11</f>
        <v>13000</v>
      </c>
      <c r="E14" s="102">
        <f>+[2]LEVANTAMENTOS!E14</f>
        <v>130000</v>
      </c>
      <c r="F14" s="54">
        <f t="shared" ref="F14:F15" si="2">+G14/$F$11</f>
        <v>43000</v>
      </c>
      <c r="G14" s="102">
        <f>+[2]LEVANTAMENTOS!G14</f>
        <v>860000</v>
      </c>
      <c r="H14" s="54">
        <f t="shared" ref="H14:H15" si="3">+I14/$H$11</f>
        <v>56000</v>
      </c>
      <c r="I14" s="102">
        <f>+[2]LEVANTAMENTOS!I14</f>
        <v>2800000</v>
      </c>
      <c r="J14" s="54">
        <f>+K14/$J$11</f>
        <v>114000</v>
      </c>
      <c r="K14" s="102">
        <f>+[2]LEVANTAMENTOS!K14</f>
        <v>11400000</v>
      </c>
      <c r="L14" s="186">
        <f t="shared" ref="L14:L15" si="4">+M14/$L$11</f>
        <v>0</v>
      </c>
      <c r="M14" s="183">
        <f>+[2]LEVANTAMENTOS!M14</f>
        <v>0</v>
      </c>
      <c r="N14" s="102">
        <f>+K14+I14+G14+E14+C14+M14</f>
        <v>15250000</v>
      </c>
    </row>
    <row r="15" spans="1:18" s="61" customFormat="1" x14ac:dyDescent="0.2">
      <c r="A15" s="20">
        <v>80780</v>
      </c>
      <c r="B15" s="54">
        <f t="shared" si="0"/>
        <v>14000</v>
      </c>
      <c r="C15" s="102">
        <f>+[2]LEVANTAMENTOS!C15</f>
        <v>70000</v>
      </c>
      <c r="D15" s="54">
        <f t="shared" si="1"/>
        <v>9000</v>
      </c>
      <c r="E15" s="102">
        <f>+[2]LEVANTAMENTOS!E15</f>
        <v>90000</v>
      </c>
      <c r="F15" s="54">
        <f t="shared" si="2"/>
        <v>95000</v>
      </c>
      <c r="G15" s="102">
        <f>+[2]LEVANTAMENTOS!G15</f>
        <v>1900000</v>
      </c>
      <c r="H15" s="54">
        <f t="shared" si="3"/>
        <v>96000</v>
      </c>
      <c r="I15" s="102">
        <f>+[2]LEVANTAMENTOS!I15</f>
        <v>4800000</v>
      </c>
      <c r="J15" s="54">
        <f>+K15/$J$11</f>
        <v>234000</v>
      </c>
      <c r="K15" s="102">
        <f>+[2]LEVANTAMENTOS!K15</f>
        <v>23400000</v>
      </c>
      <c r="L15" s="186">
        <f t="shared" si="4"/>
        <v>0</v>
      </c>
      <c r="M15" s="183">
        <f>+[2]LEVANTAMENTOS!M15</f>
        <v>0</v>
      </c>
      <c r="N15" s="102">
        <f t="shared" ref="N15:N17" si="5">+K15+I15+G15+E15+C15+M15</f>
        <v>30260000</v>
      </c>
    </row>
    <row r="16" spans="1:18" s="68" customFormat="1" x14ac:dyDescent="0.2">
      <c r="A16" s="105" t="s">
        <v>2</v>
      </c>
      <c r="B16" s="54">
        <f>SUM(B13:B15)</f>
        <v>26000</v>
      </c>
      <c r="C16" s="102">
        <f>+[2]LEVANTAMENTOS!C16</f>
        <v>130000</v>
      </c>
      <c r="D16" s="54">
        <f t="shared" ref="D16:L16" si="6">SUM(D13:D15)</f>
        <v>22000</v>
      </c>
      <c r="E16" s="102">
        <f>+[2]LEVANTAMENTOS!E16</f>
        <v>220000</v>
      </c>
      <c r="F16" s="54">
        <f t="shared" si="6"/>
        <v>173000</v>
      </c>
      <c r="G16" s="102">
        <f>+[2]LEVANTAMENTOS!G16</f>
        <v>3460000</v>
      </c>
      <c r="H16" s="54">
        <f t="shared" si="6"/>
        <v>190000</v>
      </c>
      <c r="I16" s="102">
        <f>+[2]LEVANTAMENTOS!I16</f>
        <v>9500000</v>
      </c>
      <c r="J16" s="54">
        <f t="shared" si="6"/>
        <v>405000</v>
      </c>
      <c r="K16" s="102">
        <f>+[2]LEVANTAMENTOS!K16</f>
        <v>40500000</v>
      </c>
      <c r="L16" s="186">
        <f t="shared" si="6"/>
        <v>0</v>
      </c>
      <c r="M16" s="183">
        <f>+[2]LEVANTAMENTOS!M16</f>
        <v>0</v>
      </c>
      <c r="N16" s="102">
        <f t="shared" si="5"/>
        <v>53810000</v>
      </c>
      <c r="P16" s="61"/>
      <c r="Q16" s="61"/>
      <c r="R16" s="61"/>
    </row>
    <row r="17" spans="1:18" s="61" customFormat="1" x14ac:dyDescent="0.2">
      <c r="A17" s="20">
        <v>80811</v>
      </c>
      <c r="B17" s="54">
        <f>+C17/$B$11</f>
        <v>30000</v>
      </c>
      <c r="C17" s="102">
        <f>+[2]LEVANTAMENTOS!C17</f>
        <v>150000</v>
      </c>
      <c r="D17" s="54">
        <f>+E17/$D$11</f>
        <v>33000</v>
      </c>
      <c r="E17" s="102">
        <f>+[2]LEVANTAMENTOS!E17</f>
        <v>330000</v>
      </c>
      <c r="F17" s="54">
        <f>+G17/$F$11</f>
        <v>20000</v>
      </c>
      <c r="G17" s="102">
        <f>+[2]LEVANTAMENTOS!G17</f>
        <v>400000</v>
      </c>
      <c r="H17" s="54">
        <f>+I17/$H$11</f>
        <v>64000</v>
      </c>
      <c r="I17" s="102">
        <f>+[2]LEVANTAMENTOS!I17</f>
        <v>3200000</v>
      </c>
      <c r="J17" s="54">
        <f>+K17/$J$11</f>
        <v>189000</v>
      </c>
      <c r="K17" s="102">
        <f>+[2]LEVANTAMENTOS!K17</f>
        <v>18900000</v>
      </c>
      <c r="L17" s="186">
        <f>+M17/$L$11</f>
        <v>0</v>
      </c>
      <c r="M17" s="183">
        <f>+[2]LEVANTAMENTOS!M17</f>
        <v>0</v>
      </c>
      <c r="N17" s="102">
        <f t="shared" si="5"/>
        <v>22980000</v>
      </c>
    </row>
    <row r="18" spans="1:18" s="61" customFormat="1" x14ac:dyDescent="0.2">
      <c r="A18" s="20">
        <v>80841</v>
      </c>
      <c r="B18" s="54">
        <f t="shared" ref="B18:B19" si="7">+C18/$B$11</f>
        <v>2000</v>
      </c>
      <c r="C18" s="102">
        <f>+[2]LEVANTAMENTOS!C18</f>
        <v>10000</v>
      </c>
      <c r="D18" s="54">
        <f t="shared" ref="D18:D19" si="8">+E18/$D$11</f>
        <v>0</v>
      </c>
      <c r="E18" s="102">
        <f>+[2]LEVANTAMENTOS!E18</f>
        <v>0</v>
      </c>
      <c r="F18" s="54">
        <f t="shared" ref="F18:F19" si="9">+G18/$F$11</f>
        <v>54000</v>
      </c>
      <c r="G18" s="102">
        <f>+[2]LEVANTAMENTOS!G18</f>
        <v>1080000</v>
      </c>
      <c r="H18" s="54">
        <f t="shared" ref="H18:H19" si="10">+I18/$H$11</f>
        <v>75000</v>
      </c>
      <c r="I18" s="102">
        <f>+[2]LEVANTAMENTOS!I18</f>
        <v>3750000</v>
      </c>
      <c r="J18" s="54">
        <f t="shared" ref="J18:J19" si="11">+K18/$J$11</f>
        <v>99000</v>
      </c>
      <c r="K18" s="102">
        <f>+[2]LEVANTAMENTOS!K18</f>
        <v>9900000</v>
      </c>
      <c r="L18" s="186">
        <f t="shared" ref="L18:L19" si="12">+M18/$L$11</f>
        <v>0</v>
      </c>
      <c r="M18" s="183">
        <f>+[2]LEVANTAMENTOS!M18</f>
        <v>0</v>
      </c>
      <c r="N18" s="102">
        <f>+K18+I18+G18+E18+C18+M18</f>
        <v>14740000</v>
      </c>
    </row>
    <row r="19" spans="1:18" s="61" customFormat="1" x14ac:dyDescent="0.2">
      <c r="A19" s="20">
        <v>80872</v>
      </c>
      <c r="B19" s="54">
        <f t="shared" si="7"/>
        <v>36000</v>
      </c>
      <c r="C19" s="102">
        <f>+[2]LEVANTAMENTOS!C19</f>
        <v>180000</v>
      </c>
      <c r="D19" s="54">
        <f t="shared" si="8"/>
        <v>18000</v>
      </c>
      <c r="E19" s="102">
        <f>+[2]LEVANTAMENTOS!E19</f>
        <v>180000</v>
      </c>
      <c r="F19" s="54">
        <f t="shared" si="9"/>
        <v>210000</v>
      </c>
      <c r="G19" s="102">
        <f>+[2]LEVANTAMENTOS!G19</f>
        <v>4200000</v>
      </c>
      <c r="H19" s="54">
        <f t="shared" si="10"/>
        <v>156000</v>
      </c>
      <c r="I19" s="102">
        <f>+[2]LEVANTAMENTOS!I19</f>
        <v>7800000</v>
      </c>
      <c r="J19" s="54">
        <f t="shared" si="11"/>
        <v>359000</v>
      </c>
      <c r="K19" s="102">
        <f>+[2]LEVANTAMENTOS!K19</f>
        <v>35900000</v>
      </c>
      <c r="L19" s="186">
        <f t="shared" si="12"/>
        <v>0</v>
      </c>
      <c r="M19" s="183">
        <f>+[2]LEVANTAMENTOS!M19</f>
        <v>0</v>
      </c>
      <c r="N19" s="102">
        <f t="shared" ref="N19:N29" si="13">+K19+I19+G19+E19+C19+M19</f>
        <v>48260000</v>
      </c>
    </row>
    <row r="20" spans="1:18" s="68" customFormat="1" x14ac:dyDescent="0.2">
      <c r="A20" s="105" t="s">
        <v>3</v>
      </c>
      <c r="B20" s="54">
        <f>SUM(B17:B19)</f>
        <v>68000</v>
      </c>
      <c r="C20" s="102">
        <f>+[2]LEVANTAMENTOS!C20</f>
        <v>340000</v>
      </c>
      <c r="D20" s="54">
        <f t="shared" ref="D20:L20" si="14">SUM(D17:D19)</f>
        <v>51000</v>
      </c>
      <c r="E20" s="102">
        <f>+[2]LEVANTAMENTOS!E20</f>
        <v>510000</v>
      </c>
      <c r="F20" s="54">
        <f t="shared" si="14"/>
        <v>284000</v>
      </c>
      <c r="G20" s="102">
        <f>+[2]LEVANTAMENTOS!G20</f>
        <v>5680000</v>
      </c>
      <c r="H20" s="54">
        <f t="shared" si="14"/>
        <v>295000</v>
      </c>
      <c r="I20" s="102">
        <f>+[2]LEVANTAMENTOS!I20</f>
        <v>14750000</v>
      </c>
      <c r="J20" s="54">
        <f t="shared" si="14"/>
        <v>647000</v>
      </c>
      <c r="K20" s="102">
        <f>+[2]LEVANTAMENTOS!K20</f>
        <v>64700000</v>
      </c>
      <c r="L20" s="186">
        <f t="shared" si="14"/>
        <v>0</v>
      </c>
      <c r="M20" s="183">
        <f>+[2]LEVANTAMENTOS!M20</f>
        <v>0</v>
      </c>
      <c r="N20" s="102">
        <f t="shared" si="13"/>
        <v>85980000</v>
      </c>
      <c r="P20" s="61"/>
      <c r="Q20" s="61"/>
      <c r="R20" s="61"/>
    </row>
    <row r="21" spans="1:18" s="61" customFormat="1" x14ac:dyDescent="0.2">
      <c r="A21" s="20">
        <v>80902</v>
      </c>
      <c r="B21" s="54">
        <f>+C21/$B$11</f>
        <v>112000</v>
      </c>
      <c r="C21" s="102">
        <f>+[2]LEVANTAMENTOS!C21</f>
        <v>560000</v>
      </c>
      <c r="D21" s="54">
        <f>+E21/$D$11</f>
        <v>134000</v>
      </c>
      <c r="E21" s="102">
        <f>+[2]LEVANTAMENTOS!E21</f>
        <v>1340000</v>
      </c>
      <c r="F21" s="54">
        <f>+G21/$F$11</f>
        <v>155000</v>
      </c>
      <c r="G21" s="102">
        <f>+[2]LEVANTAMENTOS!G21</f>
        <v>3100000</v>
      </c>
      <c r="H21" s="54">
        <f>+I21/$H$11</f>
        <v>274000</v>
      </c>
      <c r="I21" s="102">
        <f>+[2]LEVANTAMENTOS!I21</f>
        <v>13700000</v>
      </c>
      <c r="J21" s="54">
        <f>+K21/$J$11</f>
        <v>379000</v>
      </c>
      <c r="K21" s="102">
        <f>+[2]LEVANTAMENTOS!K21</f>
        <v>37900000</v>
      </c>
      <c r="L21" s="186">
        <f>+M21/$L$11</f>
        <v>0</v>
      </c>
      <c r="M21" s="183">
        <f>+[2]LEVANTAMENTOS!M21</f>
        <v>0</v>
      </c>
      <c r="N21" s="102">
        <f t="shared" si="13"/>
        <v>56600000</v>
      </c>
    </row>
    <row r="22" spans="1:18" s="61" customFormat="1" x14ac:dyDescent="0.2">
      <c r="A22" s="20">
        <v>80933</v>
      </c>
      <c r="B22" s="54">
        <f t="shared" ref="B22:B23" si="15">+C22/$B$11</f>
        <v>70000</v>
      </c>
      <c r="C22" s="102">
        <f>+[2]LEVANTAMENTOS!C22</f>
        <v>350000</v>
      </c>
      <c r="D22" s="54">
        <f t="shared" ref="D22:D23" si="16">+E22/$D$11</f>
        <v>78000</v>
      </c>
      <c r="E22" s="102">
        <f>+[2]LEVANTAMENTOS!E22</f>
        <v>780000</v>
      </c>
      <c r="F22" s="54">
        <f t="shared" ref="F22:F23" si="17">+G22/$F$11</f>
        <v>262000</v>
      </c>
      <c r="G22" s="102">
        <f>+[2]LEVANTAMENTOS!G22</f>
        <v>5240000</v>
      </c>
      <c r="H22" s="54">
        <f t="shared" ref="H22:H23" si="18">+I22/$H$11</f>
        <v>30000</v>
      </c>
      <c r="I22" s="102">
        <f>+[2]LEVANTAMENTOS!I22</f>
        <v>1500000</v>
      </c>
      <c r="J22" s="54">
        <f t="shared" ref="J22:J23" si="19">+K22/$J$11</f>
        <v>46000</v>
      </c>
      <c r="K22" s="102">
        <f>+[2]LEVANTAMENTOS!K22</f>
        <v>4600000</v>
      </c>
      <c r="L22" s="186">
        <f t="shared" ref="L22:L23" si="20">+M22/$L$11</f>
        <v>15000</v>
      </c>
      <c r="M22" s="183">
        <f>+[2]LEVANTAMENTOS!M22</f>
        <v>3000000</v>
      </c>
      <c r="N22" s="102">
        <f>+K22+I22+G22+E22+C22</f>
        <v>12470000</v>
      </c>
    </row>
    <row r="23" spans="1:18" s="61" customFormat="1" x14ac:dyDescent="0.2">
      <c r="A23" s="20">
        <v>80964</v>
      </c>
      <c r="B23" s="54">
        <f t="shared" si="15"/>
        <v>24000</v>
      </c>
      <c r="C23" s="102">
        <f>+[2]LEVANTAMENTOS!C23</f>
        <v>120000</v>
      </c>
      <c r="D23" s="54">
        <f t="shared" si="16"/>
        <v>25000</v>
      </c>
      <c r="E23" s="102">
        <f>+[2]LEVANTAMENTOS!E23</f>
        <v>250000</v>
      </c>
      <c r="F23" s="54">
        <f t="shared" si="17"/>
        <v>127000</v>
      </c>
      <c r="G23" s="102">
        <f>+[2]LEVANTAMENTOS!G23</f>
        <v>2540000</v>
      </c>
      <c r="H23" s="54">
        <f t="shared" si="18"/>
        <v>97000</v>
      </c>
      <c r="I23" s="102">
        <f>+[2]LEVANTAMENTOS!I23</f>
        <v>4850000</v>
      </c>
      <c r="J23" s="54">
        <f t="shared" si="19"/>
        <v>315000</v>
      </c>
      <c r="K23" s="102">
        <f>+[2]LEVANTAMENTOS!K23</f>
        <v>31500000</v>
      </c>
      <c r="L23" s="186">
        <f t="shared" si="20"/>
        <v>45000</v>
      </c>
      <c r="M23" s="183">
        <f>+[2]LEVANTAMENTOS!M23</f>
        <v>9000000</v>
      </c>
      <c r="N23" s="102">
        <f t="shared" si="13"/>
        <v>48260000</v>
      </c>
    </row>
    <row r="24" spans="1:18" s="68" customFormat="1" x14ac:dyDescent="0.2">
      <c r="A24" s="105" t="s">
        <v>4</v>
      </c>
      <c r="B24" s="54">
        <f>SUM(B21:B23)</f>
        <v>206000</v>
      </c>
      <c r="C24" s="102">
        <f>+[2]LEVANTAMENTOS!C24</f>
        <v>1030000</v>
      </c>
      <c r="D24" s="54">
        <f t="shared" ref="D24:L24" si="21">SUM(D21:D23)</f>
        <v>237000</v>
      </c>
      <c r="E24" s="102">
        <f>+[2]LEVANTAMENTOS!E24</f>
        <v>2370000</v>
      </c>
      <c r="F24" s="54">
        <f t="shared" si="21"/>
        <v>544000</v>
      </c>
      <c r="G24" s="102">
        <f>+[2]LEVANTAMENTOS!G24</f>
        <v>10880000</v>
      </c>
      <c r="H24" s="54">
        <f t="shared" si="21"/>
        <v>401000</v>
      </c>
      <c r="I24" s="102">
        <f>+[2]LEVANTAMENTOS!I24</f>
        <v>20050000</v>
      </c>
      <c r="J24" s="54">
        <f t="shared" si="21"/>
        <v>740000</v>
      </c>
      <c r="K24" s="102">
        <f>+[2]LEVANTAMENTOS!K24</f>
        <v>74000000</v>
      </c>
      <c r="L24" s="186">
        <f t="shared" si="21"/>
        <v>60000</v>
      </c>
      <c r="M24" s="183">
        <f>+[2]LEVANTAMENTOS!M24</f>
        <v>12000000</v>
      </c>
      <c r="N24" s="102">
        <f t="shared" si="13"/>
        <v>120330000</v>
      </c>
      <c r="P24" s="61"/>
      <c r="Q24" s="61"/>
      <c r="R24" s="61"/>
    </row>
    <row r="25" spans="1:18" s="61" customFormat="1" x14ac:dyDescent="0.2">
      <c r="A25" s="20">
        <v>80994</v>
      </c>
      <c r="B25" s="54"/>
      <c r="C25" s="102"/>
      <c r="D25" s="54"/>
      <c r="E25" s="102"/>
      <c r="F25" s="54"/>
      <c r="G25" s="102"/>
      <c r="H25" s="54"/>
      <c r="I25" s="102"/>
      <c r="J25" s="54"/>
      <c r="K25" s="102"/>
      <c r="L25" s="186"/>
      <c r="M25" s="183"/>
      <c r="N25" s="102"/>
    </row>
    <row r="26" spans="1:18" s="61" customFormat="1" x14ac:dyDescent="0.2">
      <c r="A26" s="20">
        <v>81025</v>
      </c>
      <c r="B26" s="54"/>
      <c r="C26" s="102"/>
      <c r="D26" s="54"/>
      <c r="E26" s="102"/>
      <c r="F26" s="54"/>
      <c r="G26" s="102"/>
      <c r="H26" s="54"/>
      <c r="I26" s="102"/>
      <c r="J26" s="54"/>
      <c r="K26" s="102"/>
      <c r="L26" s="186"/>
      <c r="M26" s="183"/>
      <c r="N26" s="102"/>
    </row>
    <row r="27" spans="1:18" s="61" customFormat="1" x14ac:dyDescent="0.2">
      <c r="A27" s="20">
        <v>81055</v>
      </c>
      <c r="B27" s="54"/>
      <c r="C27" s="102"/>
      <c r="D27" s="54"/>
      <c r="E27" s="102"/>
      <c r="F27" s="54"/>
      <c r="G27" s="102"/>
      <c r="H27" s="54"/>
      <c r="I27" s="102"/>
      <c r="J27" s="54"/>
      <c r="K27" s="102"/>
      <c r="L27" s="186"/>
      <c r="M27" s="183"/>
      <c r="N27" s="102"/>
    </row>
    <row r="28" spans="1:18" s="68" customFormat="1" x14ac:dyDescent="0.2">
      <c r="A28" s="105" t="s">
        <v>5</v>
      </c>
      <c r="B28" s="54"/>
      <c r="C28" s="102"/>
      <c r="D28" s="54"/>
      <c r="E28" s="102"/>
      <c r="F28" s="54"/>
      <c r="G28" s="102"/>
      <c r="H28" s="54"/>
      <c r="I28" s="102"/>
      <c r="J28" s="54"/>
      <c r="K28" s="102"/>
      <c r="L28" s="186"/>
      <c r="M28" s="183"/>
      <c r="N28" s="102"/>
      <c r="P28" s="61"/>
      <c r="Q28" s="61"/>
      <c r="R28" s="61"/>
    </row>
    <row r="29" spans="1:18" s="61" customFormat="1" ht="15" x14ac:dyDescent="0.25">
      <c r="A29" s="70" t="s">
        <v>14</v>
      </c>
      <c r="B29" s="55"/>
      <c r="C29" s="126"/>
      <c r="D29" s="55"/>
      <c r="E29" s="126"/>
      <c r="F29" s="55"/>
      <c r="G29" s="126"/>
      <c r="H29" s="55"/>
      <c r="I29" s="126"/>
      <c r="J29" s="55"/>
      <c r="K29" s="126"/>
      <c r="L29" s="187"/>
      <c r="M29" s="184"/>
      <c r="N29" s="126"/>
    </row>
    <row r="30" spans="1:18" s="61" customFormat="1" x14ac:dyDescent="0.2">
      <c r="A30" s="8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18" s="61" customFormat="1" x14ac:dyDescent="0.2">
      <c r="A31" s="81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18" s="61" customFormat="1" ht="18" customHeight="1" x14ac:dyDescent="0.2">
      <c r="A32" s="143"/>
      <c r="B32" s="143"/>
      <c r="C32" s="143"/>
      <c r="D32" s="143"/>
      <c r="E32" s="143"/>
      <c r="F32" s="143"/>
      <c r="G32" s="143"/>
      <c r="H32" s="169"/>
      <c r="I32" s="169"/>
      <c r="J32" s="169"/>
      <c r="K32" s="169"/>
      <c r="L32" s="170"/>
    </row>
    <row r="33" spans="1:18" s="61" customFormat="1" ht="18" customHeight="1" x14ac:dyDescent="0.2">
      <c r="A33" s="143"/>
      <c r="B33" s="143"/>
      <c r="C33" s="143"/>
      <c r="D33" s="143"/>
      <c r="E33" s="143"/>
      <c r="F33" s="143"/>
      <c r="G33" s="143"/>
      <c r="H33" s="82"/>
      <c r="I33" s="83"/>
      <c r="J33" s="82"/>
      <c r="K33" s="83"/>
      <c r="L33" s="170"/>
    </row>
    <row r="34" spans="1:18" x14ac:dyDescent="0.2">
      <c r="A34" s="84"/>
      <c r="B34" s="85"/>
      <c r="C34" s="86"/>
      <c r="D34" s="85"/>
      <c r="E34" s="85"/>
      <c r="F34" s="85"/>
      <c r="G34" s="85"/>
      <c r="H34" s="85"/>
      <c r="I34" s="85"/>
      <c r="J34" s="85"/>
      <c r="K34" s="85"/>
      <c r="L34" s="85"/>
      <c r="M34" s="61"/>
      <c r="N34" s="61"/>
    </row>
    <row r="35" spans="1:18" x14ac:dyDescent="0.2">
      <c r="A35" s="84"/>
      <c r="B35" s="85"/>
      <c r="C35" s="86"/>
      <c r="D35" s="85"/>
      <c r="E35" s="85"/>
      <c r="F35" s="85"/>
      <c r="G35" s="85"/>
      <c r="H35" s="85"/>
      <c r="I35" s="85"/>
      <c r="J35" s="85"/>
      <c r="K35" s="85"/>
      <c r="L35" s="85"/>
      <c r="M35" s="61"/>
      <c r="N35" s="68"/>
    </row>
    <row r="36" spans="1:18" x14ac:dyDescent="0.2">
      <c r="A36" s="84"/>
      <c r="B36" s="85"/>
      <c r="C36" s="86"/>
      <c r="D36" s="85"/>
      <c r="E36" s="85"/>
      <c r="F36" s="85"/>
      <c r="G36" s="85"/>
      <c r="H36" s="85"/>
      <c r="I36" s="85"/>
      <c r="J36" s="85"/>
      <c r="K36" s="85"/>
      <c r="L36" s="85"/>
      <c r="M36" s="61"/>
      <c r="N36" s="61"/>
    </row>
    <row r="37" spans="1:18" s="89" customFormat="1" x14ac:dyDescent="0.2">
      <c r="A37" s="87"/>
      <c r="B37" s="88"/>
      <c r="C37" s="88"/>
      <c r="D37" s="88"/>
      <c r="E37" s="88"/>
      <c r="F37" s="88"/>
      <c r="G37" s="88"/>
      <c r="H37" s="88"/>
      <c r="I37" s="161"/>
      <c r="J37" s="88"/>
      <c r="K37" s="88"/>
      <c r="L37" s="88"/>
      <c r="M37" s="61"/>
      <c r="N37" s="61"/>
      <c r="O37" s="59"/>
      <c r="P37" s="59"/>
      <c r="Q37" s="59"/>
      <c r="R37" s="59"/>
    </row>
    <row r="38" spans="1:18" x14ac:dyDescent="0.2">
      <c r="A38" s="84"/>
      <c r="B38" s="85"/>
      <c r="C38" s="86"/>
      <c r="D38" s="85"/>
      <c r="E38" s="85"/>
      <c r="F38" s="85"/>
      <c r="G38" s="85"/>
      <c r="H38" s="85"/>
      <c r="I38" s="161"/>
      <c r="J38" s="85"/>
      <c r="K38" s="85"/>
      <c r="L38" s="85"/>
      <c r="M38" s="61"/>
      <c r="N38" s="61"/>
    </row>
    <row r="39" spans="1:18" x14ac:dyDescent="0.2">
      <c r="A39" s="84"/>
      <c r="B39" s="85"/>
      <c r="C39" s="86"/>
      <c r="D39" s="85"/>
      <c r="E39" s="85"/>
      <c r="F39" s="85"/>
      <c r="G39" s="85"/>
      <c r="H39" s="85"/>
      <c r="I39" s="85"/>
      <c r="J39" s="85"/>
      <c r="K39" s="85"/>
      <c r="L39" s="85"/>
      <c r="M39" s="61"/>
      <c r="N39" s="68"/>
    </row>
    <row r="40" spans="1:18" x14ac:dyDescent="0.2">
      <c r="A40" s="90"/>
      <c r="B40" s="85"/>
      <c r="C40" s="86"/>
      <c r="D40" s="85"/>
      <c r="E40" s="85"/>
      <c r="F40" s="85"/>
      <c r="G40" s="85"/>
      <c r="H40" s="85"/>
      <c r="I40" s="85"/>
      <c r="J40" s="85"/>
      <c r="K40" s="85"/>
      <c r="L40" s="85"/>
      <c r="M40" s="61"/>
      <c r="N40" s="61"/>
    </row>
    <row r="41" spans="1:18" s="89" customFormat="1" x14ac:dyDescent="0.2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61"/>
      <c r="N41" s="61"/>
      <c r="O41" s="59"/>
      <c r="P41" s="59"/>
      <c r="Q41" s="59"/>
      <c r="R41" s="59"/>
    </row>
    <row r="42" spans="1:18" x14ac:dyDescent="0.2">
      <c r="A42" s="84"/>
      <c r="B42" s="85"/>
      <c r="C42" s="86"/>
      <c r="D42" s="85"/>
      <c r="E42" s="85"/>
      <c r="F42" s="85"/>
      <c r="G42" s="85"/>
      <c r="H42" s="85"/>
      <c r="I42" s="85"/>
      <c r="J42" s="85"/>
      <c r="K42" s="85"/>
      <c r="L42" s="85"/>
      <c r="M42" s="61"/>
      <c r="N42" s="61"/>
    </row>
    <row r="43" spans="1:18" x14ac:dyDescent="0.2">
      <c r="A43" s="84"/>
      <c r="B43" s="85"/>
      <c r="C43" s="86"/>
      <c r="D43" s="85"/>
      <c r="E43" s="85"/>
      <c r="F43" s="85"/>
      <c r="G43" s="85"/>
      <c r="H43" s="85"/>
      <c r="I43" s="85"/>
      <c r="J43" s="85"/>
      <c r="K43" s="85"/>
      <c r="L43" s="85"/>
      <c r="M43" s="61"/>
      <c r="N43" s="68"/>
    </row>
    <row r="44" spans="1:18" x14ac:dyDescent="0.2">
      <c r="A44" s="84"/>
      <c r="B44" s="85"/>
      <c r="C44" s="91"/>
      <c r="D44" s="85"/>
      <c r="E44" s="85"/>
      <c r="F44" s="85"/>
      <c r="G44" s="85"/>
      <c r="H44" s="85"/>
      <c r="I44" s="85"/>
      <c r="J44" s="85"/>
      <c r="K44" s="85"/>
      <c r="L44" s="85"/>
      <c r="M44" s="61"/>
      <c r="N44" s="61"/>
    </row>
    <row r="45" spans="1:18" s="89" customFormat="1" x14ac:dyDescent="0.2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61"/>
      <c r="N45" s="75"/>
      <c r="O45" s="59"/>
      <c r="P45" s="59"/>
      <c r="Q45" s="59"/>
      <c r="R45" s="59"/>
    </row>
    <row r="46" spans="1:18" x14ac:dyDescent="0.2">
      <c r="A46" s="84"/>
      <c r="B46" s="85"/>
      <c r="C46" s="92"/>
      <c r="D46" s="85"/>
      <c r="E46" s="85"/>
      <c r="F46" s="85"/>
      <c r="G46" s="85"/>
      <c r="H46" s="85"/>
      <c r="I46" s="85"/>
      <c r="J46" s="85"/>
      <c r="K46" s="85"/>
      <c r="L46" s="85"/>
      <c r="M46" s="61"/>
      <c r="N46" s="61"/>
    </row>
    <row r="47" spans="1:18" x14ac:dyDescent="0.2">
      <c r="A47" s="84"/>
      <c r="B47" s="85"/>
      <c r="C47" s="93"/>
      <c r="D47" s="85"/>
      <c r="E47" s="85"/>
      <c r="F47" s="85"/>
      <c r="G47" s="85"/>
      <c r="H47" s="85"/>
      <c r="I47" s="85"/>
      <c r="J47" s="85"/>
      <c r="K47" s="85"/>
      <c r="L47" s="85"/>
      <c r="M47" s="61"/>
      <c r="N47" s="61"/>
    </row>
    <row r="48" spans="1:18" x14ac:dyDescent="0.2">
      <c r="A48" s="84"/>
      <c r="B48" s="85"/>
      <c r="C48" s="94"/>
      <c r="D48" s="85"/>
      <c r="E48" s="85"/>
      <c r="F48" s="85"/>
      <c r="G48" s="85"/>
      <c r="H48" s="85"/>
      <c r="I48" s="85"/>
      <c r="J48" s="85"/>
      <c r="K48" s="85"/>
      <c r="L48" s="85"/>
      <c r="M48" s="69"/>
      <c r="N48" s="61"/>
      <c r="O48" s="61"/>
    </row>
    <row r="49" spans="1:18" s="89" customFormat="1" x14ac:dyDescent="0.2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61"/>
      <c r="N49" s="61"/>
      <c r="O49" s="59"/>
      <c r="P49" s="59"/>
      <c r="Q49" s="59"/>
      <c r="R49" s="59"/>
    </row>
    <row r="50" spans="1:18" ht="15" x14ac:dyDescent="0.2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69"/>
      <c r="N50" s="61"/>
    </row>
    <row r="51" spans="1:18" ht="15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69"/>
      <c r="N51" s="61"/>
    </row>
    <row r="52" spans="1:18" x14ac:dyDescent="0.2">
      <c r="A52" s="97"/>
      <c r="B52" s="98"/>
      <c r="C52" s="80"/>
      <c r="D52" s="98"/>
      <c r="E52" s="80"/>
      <c r="F52" s="98"/>
      <c r="G52" s="80"/>
      <c r="H52" s="98"/>
      <c r="I52" s="80"/>
      <c r="J52" s="98"/>
      <c r="K52" s="80"/>
      <c r="L52" s="96"/>
    </row>
  </sheetData>
  <mergeCells count="19">
    <mergeCell ref="H32:I32"/>
    <mergeCell ref="J32:K32"/>
    <mergeCell ref="L32:L33"/>
    <mergeCell ref="B30:L31"/>
    <mergeCell ref="A32:G32"/>
    <mergeCell ref="A33:G33"/>
    <mergeCell ref="I37:I38"/>
    <mergeCell ref="A6:N6"/>
    <mergeCell ref="B11:C11"/>
    <mergeCell ref="D11:E11"/>
    <mergeCell ref="F11:G11"/>
    <mergeCell ref="H11:I11"/>
    <mergeCell ref="J11:K11"/>
    <mergeCell ref="L11:M11"/>
    <mergeCell ref="N11:N12"/>
    <mergeCell ref="A7:L8"/>
    <mergeCell ref="M7:N8"/>
    <mergeCell ref="A9:L9"/>
    <mergeCell ref="M9:N9"/>
  </mergeCells>
  <pageMargins left="0.7" right="0.7" top="0.75" bottom="0.75" header="0.3" footer="0.3"/>
  <pageSetup paperSize="9" orientation="portrait" r:id="rId1"/>
  <ignoredErrors>
    <ignoredError sqref="B16:B24" formula="1"/>
    <ignoredError sqref="C16:N24" formula="1" unlockedFormula="1"/>
    <ignoredError sqref="C13:N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9"/>
  <sheetViews>
    <sheetView workbookViewId="0">
      <selection activeCell="E34" sqref="E34"/>
    </sheetView>
  </sheetViews>
  <sheetFormatPr defaultRowHeight="14.25" x14ac:dyDescent="0.2"/>
  <cols>
    <col min="1" max="1" width="22.7109375" style="57" bestFit="1" customWidth="1"/>
    <col min="2" max="2" width="14.28515625" style="58" customWidth="1"/>
    <col min="3" max="3" width="16" style="59" customWidth="1"/>
    <col min="4" max="4" width="13.85546875" style="58" customWidth="1"/>
    <col min="5" max="5" width="17.140625" style="59" customWidth="1"/>
    <col min="6" max="6" width="14.28515625" style="58" customWidth="1"/>
    <col min="7" max="7" width="16.85546875" style="59" customWidth="1"/>
    <col min="8" max="8" width="15.140625" style="58" customWidth="1"/>
    <col min="9" max="9" width="18.140625" style="59" customWidth="1"/>
    <col min="10" max="10" width="14.85546875" style="58" customWidth="1"/>
    <col min="11" max="11" width="18" style="59" customWidth="1"/>
    <col min="12" max="12" width="17.85546875" style="62" customWidth="1"/>
    <col min="13" max="13" width="19" style="59" customWidth="1"/>
    <col min="14" max="14" width="17.28515625" style="59" bestFit="1" customWidth="1"/>
    <col min="15" max="15" width="18" style="59" bestFit="1" customWidth="1"/>
    <col min="16" max="16" width="20" style="59" bestFit="1" customWidth="1"/>
    <col min="17" max="17" width="18.28515625" style="59" bestFit="1" customWidth="1"/>
    <col min="18" max="18" width="11" style="59" customWidth="1"/>
    <col min="19" max="16384" width="9.140625" style="59"/>
  </cols>
  <sheetData>
    <row r="4" spans="1:14" ht="20.25" x14ac:dyDescent="0.2">
      <c r="C4" s="17"/>
    </row>
    <row r="5" spans="1:14" ht="15" thickBot="1" x14ac:dyDescent="0.25"/>
    <row r="6" spans="1:14" ht="21" thickBot="1" x14ac:dyDescent="0.35">
      <c r="A6" s="171" t="s">
        <v>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</row>
    <row r="7" spans="1:14" ht="14.25" customHeight="1" x14ac:dyDescent="0.2">
      <c r="A7" s="161" t="s">
        <v>10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14.25" customHeight="1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s="61" customFormat="1" ht="14.25" customHeight="1" x14ac:dyDescent="0.2">
      <c r="A9" s="11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s="61" customFormat="1" ht="18" customHeight="1" x14ac:dyDescent="0.2">
      <c r="A10" s="108" t="s">
        <v>15</v>
      </c>
      <c r="B10" s="124">
        <v>5</v>
      </c>
      <c r="C10" s="125"/>
      <c r="D10" s="174">
        <v>10</v>
      </c>
      <c r="E10" s="175"/>
      <c r="F10" s="134">
        <v>20</v>
      </c>
      <c r="G10" s="135"/>
      <c r="H10" s="134">
        <v>50</v>
      </c>
      <c r="I10" s="135"/>
      <c r="J10" s="134">
        <v>100</v>
      </c>
      <c r="K10" s="135"/>
      <c r="L10" s="134">
        <v>200</v>
      </c>
      <c r="M10" s="135"/>
      <c r="N10" s="176" t="s">
        <v>0</v>
      </c>
    </row>
    <row r="11" spans="1:14" s="61" customFormat="1" ht="18" customHeight="1" x14ac:dyDescent="0.2">
      <c r="A11" s="109"/>
      <c r="B11" s="32" t="s">
        <v>17</v>
      </c>
      <c r="C11" s="100" t="s">
        <v>1</v>
      </c>
      <c r="D11" s="33" t="s">
        <v>18</v>
      </c>
      <c r="E11" s="100" t="s">
        <v>1</v>
      </c>
      <c r="F11" s="32" t="s">
        <v>18</v>
      </c>
      <c r="G11" s="100" t="s">
        <v>1</v>
      </c>
      <c r="H11" s="32" t="s">
        <v>18</v>
      </c>
      <c r="I11" s="100" t="s">
        <v>1</v>
      </c>
      <c r="J11" s="32" t="s">
        <v>18</v>
      </c>
      <c r="K11" s="100" t="s">
        <v>1</v>
      </c>
      <c r="L11" s="32" t="s">
        <v>18</v>
      </c>
      <c r="M11" s="100" t="s">
        <v>1</v>
      </c>
      <c r="N11" s="177"/>
    </row>
    <row r="12" spans="1:14" s="61" customFormat="1" x14ac:dyDescent="0.2">
      <c r="A12" s="20">
        <v>80721</v>
      </c>
      <c r="B12" s="54">
        <f>C12/$B$10</f>
        <v>260000</v>
      </c>
      <c r="C12" s="102">
        <f>+'[2]FORA DE CIRCULAÇÃO (QUEIMA)'!C12</f>
        <v>1300000</v>
      </c>
      <c r="D12" s="54">
        <f>+E12/$D$10</f>
        <v>630000</v>
      </c>
      <c r="E12" s="102">
        <f>+'[2]FORA DE CIRCULAÇÃO (QUEIMA)'!E12</f>
        <v>6300000</v>
      </c>
      <c r="F12" s="54">
        <f>+G12/$F$10</f>
        <v>950000</v>
      </c>
      <c r="G12" s="102">
        <f>+'[2]FORA DE CIRCULAÇÃO (QUEIMA)'!G12</f>
        <v>19000000</v>
      </c>
      <c r="H12" s="54">
        <f>+I12/$H$10</f>
        <v>228000</v>
      </c>
      <c r="I12" s="102">
        <f>+'[2]FORA DE CIRCULAÇÃO (QUEIMA)'!I12</f>
        <v>11400000</v>
      </c>
      <c r="J12" s="54">
        <f>+K12/$J$10</f>
        <v>130000</v>
      </c>
      <c r="K12" s="102">
        <f>+'[2]FORA DE CIRCULAÇÃO (QUEIMA)'!K12</f>
        <v>13000000</v>
      </c>
      <c r="L12" s="186">
        <f>+M12/$L$10</f>
        <v>0</v>
      </c>
      <c r="M12" s="183">
        <f>+'[2]FORA DE CIRCULAÇÃO (QUEIMA)'!M12</f>
        <v>0</v>
      </c>
      <c r="N12" s="102">
        <f>+C12+E12+G12+I12+K12+M12</f>
        <v>51000000</v>
      </c>
    </row>
    <row r="13" spans="1:14" s="61" customFormat="1" x14ac:dyDescent="0.2">
      <c r="A13" s="20">
        <v>80752</v>
      </c>
      <c r="B13" s="54">
        <f t="shared" ref="B13:B14" si="0">C13/$B$10</f>
        <v>0</v>
      </c>
      <c r="C13" s="102">
        <f>+'[2]FORA DE CIRCULAÇÃO (QUEIMA)'!C13</f>
        <v>0</v>
      </c>
      <c r="D13" s="54">
        <f t="shared" ref="D13:D14" si="1">+E13/$D$10</f>
        <v>0</v>
      </c>
      <c r="E13" s="102">
        <f>+'[2]FORA DE CIRCULAÇÃO (QUEIMA)'!E13</f>
        <v>0</v>
      </c>
      <c r="F13" s="54">
        <f t="shared" ref="F13:F14" si="2">+G13/$F$10</f>
        <v>0</v>
      </c>
      <c r="G13" s="102">
        <f>+'[2]FORA DE CIRCULAÇÃO (QUEIMA)'!G13</f>
        <v>0</v>
      </c>
      <c r="H13" s="54">
        <f t="shared" ref="H13:H14" si="3">+I13/$H$10</f>
        <v>0</v>
      </c>
      <c r="I13" s="102">
        <f>+'[2]FORA DE CIRCULAÇÃO (QUEIMA)'!I13</f>
        <v>0</v>
      </c>
      <c r="J13" s="54">
        <f t="shared" ref="J13:J14" si="4">+K13/$J$10</f>
        <v>0</v>
      </c>
      <c r="K13" s="102">
        <f>+'[2]FORA DE CIRCULAÇÃO (QUEIMA)'!K13</f>
        <v>0</v>
      </c>
      <c r="L13" s="186">
        <f>+M13/$L$10</f>
        <v>0</v>
      </c>
      <c r="M13" s="183">
        <f>+'[2]FORA DE CIRCULAÇÃO (QUEIMA)'!M13</f>
        <v>0</v>
      </c>
      <c r="N13" s="102">
        <f t="shared" ref="N13:N14" si="5">+C13+E13+G13+I13+K13+M13</f>
        <v>0</v>
      </c>
    </row>
    <row r="14" spans="1:14" s="61" customFormat="1" x14ac:dyDescent="0.2">
      <c r="A14" s="20">
        <v>80780</v>
      </c>
      <c r="B14" s="54">
        <f t="shared" si="0"/>
        <v>0</v>
      </c>
      <c r="C14" s="102">
        <f>+'[2]FORA DE CIRCULAÇÃO (QUEIMA)'!C14</f>
        <v>0</v>
      </c>
      <c r="D14" s="54">
        <f t="shared" si="1"/>
        <v>0</v>
      </c>
      <c r="E14" s="102">
        <f>+'[2]FORA DE CIRCULAÇÃO (QUEIMA)'!E14</f>
        <v>0</v>
      </c>
      <c r="F14" s="54">
        <f t="shared" si="2"/>
        <v>0</v>
      </c>
      <c r="G14" s="102">
        <f>+'[2]FORA DE CIRCULAÇÃO (QUEIMA)'!G14</f>
        <v>0</v>
      </c>
      <c r="H14" s="54">
        <f t="shared" si="3"/>
        <v>0</v>
      </c>
      <c r="I14" s="102">
        <f>+'[2]FORA DE CIRCULAÇÃO (QUEIMA)'!I14</f>
        <v>0</v>
      </c>
      <c r="J14" s="54">
        <f t="shared" si="4"/>
        <v>0</v>
      </c>
      <c r="K14" s="102">
        <f>+'[2]FORA DE CIRCULAÇÃO (QUEIMA)'!K14</f>
        <v>0</v>
      </c>
      <c r="L14" s="186">
        <f>+M14/$L$10</f>
        <v>0</v>
      </c>
      <c r="M14" s="183">
        <f>+'[2]FORA DE CIRCULAÇÃO (QUEIMA)'!M14</f>
        <v>0</v>
      </c>
      <c r="N14" s="102">
        <f t="shared" si="5"/>
        <v>0</v>
      </c>
    </row>
    <row r="15" spans="1:14" s="129" customFormat="1" x14ac:dyDescent="0.2">
      <c r="A15" s="128" t="s">
        <v>2</v>
      </c>
      <c r="B15" s="54">
        <f>+SUM(B12:B14)</f>
        <v>260000</v>
      </c>
      <c r="C15" s="102">
        <f>+SUM(C12:C14)</f>
        <v>1300000</v>
      </c>
      <c r="D15" s="54">
        <f t="shared" ref="D15:N15" si="6">SUM(D12:D14)</f>
        <v>630000</v>
      </c>
      <c r="E15" s="102">
        <f>+SUM(E12:E14)</f>
        <v>6300000</v>
      </c>
      <c r="F15" s="54">
        <f t="shared" si="6"/>
        <v>950000</v>
      </c>
      <c r="G15" s="102">
        <f>+SUM(G12:G14)</f>
        <v>19000000</v>
      </c>
      <c r="H15" s="54">
        <f t="shared" si="6"/>
        <v>228000</v>
      </c>
      <c r="I15" s="102">
        <f>+SUM(I12:I14)</f>
        <v>11400000</v>
      </c>
      <c r="J15" s="54">
        <f t="shared" si="6"/>
        <v>130000</v>
      </c>
      <c r="K15" s="102">
        <f>+SUM(K12:K14)</f>
        <v>13000000</v>
      </c>
      <c r="L15" s="186">
        <f t="shared" si="6"/>
        <v>0</v>
      </c>
      <c r="M15" s="183">
        <f>+SUM(M12:M14)</f>
        <v>0</v>
      </c>
      <c r="N15" s="102">
        <f t="shared" si="6"/>
        <v>51000000</v>
      </c>
    </row>
    <row r="16" spans="1:14" s="61" customFormat="1" x14ac:dyDescent="0.2">
      <c r="A16" s="20">
        <v>80811</v>
      </c>
      <c r="B16" s="54">
        <f>C16/$B$10</f>
        <v>0</v>
      </c>
      <c r="C16" s="102">
        <f>+'[2]FORA DE CIRCULAÇÃO (QUEIMA)'!C16</f>
        <v>0</v>
      </c>
      <c r="D16" s="54">
        <f>+E16/$D$10</f>
        <v>0</v>
      </c>
      <c r="E16" s="102">
        <f>+'[2]FORA DE CIRCULAÇÃO (QUEIMA)'!E16</f>
        <v>0</v>
      </c>
      <c r="F16" s="54">
        <f>+G16/$F$10</f>
        <v>0</v>
      </c>
      <c r="G16" s="102">
        <f>+'[2]FORA DE CIRCULAÇÃO (QUEIMA)'!G16</f>
        <v>0</v>
      </c>
      <c r="H16" s="54">
        <f>+I16/$H$10</f>
        <v>0</v>
      </c>
      <c r="I16" s="102">
        <f>+'[2]FORA DE CIRCULAÇÃO (QUEIMA)'!I16</f>
        <v>0</v>
      </c>
      <c r="J16" s="54">
        <f>+K16/$J$10</f>
        <v>0</v>
      </c>
      <c r="K16" s="102">
        <f>+'[2]FORA DE CIRCULAÇÃO (QUEIMA)'!K16</f>
        <v>0</v>
      </c>
      <c r="L16" s="186">
        <f>+M16/$L$10</f>
        <v>0</v>
      </c>
      <c r="M16" s="183">
        <f>+'[2]FORA DE CIRCULAÇÃO (QUEIMA)'!M16</f>
        <v>0</v>
      </c>
      <c r="N16" s="102">
        <f>+C16+E16+G16+I16+K16+M16</f>
        <v>0</v>
      </c>
    </row>
    <row r="17" spans="1:14" s="61" customFormat="1" x14ac:dyDescent="0.2">
      <c r="A17" s="20">
        <v>80841</v>
      </c>
      <c r="B17" s="54">
        <f t="shared" ref="B17:B18" si="7">C17/$B$10</f>
        <v>0</v>
      </c>
      <c r="C17" s="102">
        <f>+'[2]FORA DE CIRCULAÇÃO (QUEIMA)'!C17</f>
        <v>0</v>
      </c>
      <c r="D17" s="54">
        <f t="shared" ref="D17:D18" si="8">+E17/$D$10</f>
        <v>0</v>
      </c>
      <c r="E17" s="102">
        <f>+'[2]FORA DE CIRCULAÇÃO (QUEIMA)'!E17</f>
        <v>0</v>
      </c>
      <c r="F17" s="54">
        <f t="shared" ref="F17:F18" si="9">+G17/$F$10</f>
        <v>0</v>
      </c>
      <c r="G17" s="102">
        <f>+'[2]FORA DE CIRCULAÇÃO (QUEIMA)'!G17</f>
        <v>0</v>
      </c>
      <c r="H17" s="54">
        <f t="shared" ref="H17:H18" si="10">+I17/$H$10</f>
        <v>0</v>
      </c>
      <c r="I17" s="102">
        <f>+'[2]FORA DE CIRCULAÇÃO (QUEIMA)'!I17</f>
        <v>0</v>
      </c>
      <c r="J17" s="54">
        <f t="shared" ref="J17:J18" si="11">+K17/$J$10</f>
        <v>0</v>
      </c>
      <c r="K17" s="102">
        <f>+'[2]FORA DE CIRCULAÇÃO (QUEIMA)'!K17</f>
        <v>0</v>
      </c>
      <c r="L17" s="186">
        <f>+M17/$L$10</f>
        <v>0</v>
      </c>
      <c r="M17" s="183">
        <f>+'[2]FORA DE CIRCULAÇÃO (QUEIMA)'!M17</f>
        <v>0</v>
      </c>
      <c r="N17" s="102">
        <f t="shared" ref="N17:N18" si="12">+C17+E17+G17+I17+K17+M17</f>
        <v>0</v>
      </c>
    </row>
    <row r="18" spans="1:14" s="61" customFormat="1" x14ac:dyDescent="0.2">
      <c r="A18" s="20">
        <v>80872</v>
      </c>
      <c r="B18" s="54">
        <f t="shared" si="7"/>
        <v>0</v>
      </c>
      <c r="C18" s="102">
        <f>+'[2]FORA DE CIRCULAÇÃO (QUEIMA)'!C18</f>
        <v>0</v>
      </c>
      <c r="D18" s="54">
        <f t="shared" si="8"/>
        <v>0</v>
      </c>
      <c r="E18" s="102">
        <f>+'[2]FORA DE CIRCULAÇÃO (QUEIMA)'!E18</f>
        <v>0</v>
      </c>
      <c r="F18" s="54">
        <f t="shared" si="9"/>
        <v>0</v>
      </c>
      <c r="G18" s="102">
        <f>+'[2]FORA DE CIRCULAÇÃO (QUEIMA)'!G18</f>
        <v>0</v>
      </c>
      <c r="H18" s="54">
        <f t="shared" si="10"/>
        <v>0</v>
      </c>
      <c r="I18" s="102">
        <f>+'[2]FORA DE CIRCULAÇÃO (QUEIMA)'!I18</f>
        <v>0</v>
      </c>
      <c r="J18" s="54">
        <f t="shared" si="11"/>
        <v>0</v>
      </c>
      <c r="K18" s="102">
        <f>+'[2]FORA DE CIRCULAÇÃO (QUEIMA)'!K18</f>
        <v>0</v>
      </c>
      <c r="L18" s="186">
        <f>+M18/$L$10</f>
        <v>0</v>
      </c>
      <c r="M18" s="183">
        <f>+'[2]FORA DE CIRCULAÇÃO (QUEIMA)'!M18</f>
        <v>0</v>
      </c>
      <c r="N18" s="102">
        <f t="shared" si="12"/>
        <v>0</v>
      </c>
    </row>
    <row r="19" spans="1:14" s="129" customFormat="1" x14ac:dyDescent="0.2">
      <c r="A19" s="128" t="s">
        <v>3</v>
      </c>
      <c r="B19" s="54">
        <f>+SUM(B16:B18)</f>
        <v>0</v>
      </c>
      <c r="C19" s="102">
        <f>+SUM(C16:C18)</f>
        <v>0</v>
      </c>
      <c r="D19" s="54">
        <f>SUM(D16:D18)</f>
        <v>0</v>
      </c>
      <c r="E19" s="102">
        <f>+SUM(E16:E18)</f>
        <v>0</v>
      </c>
      <c r="F19" s="54">
        <v>0</v>
      </c>
      <c r="G19" s="102">
        <f>+SUM(G16:G18)</f>
        <v>0</v>
      </c>
      <c r="H19" s="54">
        <v>0</v>
      </c>
      <c r="I19" s="102">
        <f>+SUM(I16:I18)</f>
        <v>0</v>
      </c>
      <c r="J19" s="54">
        <v>0</v>
      </c>
      <c r="K19" s="102">
        <f>+SUM(K16:K18)</f>
        <v>0</v>
      </c>
      <c r="L19" s="186">
        <v>0</v>
      </c>
      <c r="M19" s="183">
        <f>+SUM(M16:M18)</f>
        <v>0</v>
      </c>
      <c r="N19" s="102">
        <f>+N17+N16</f>
        <v>0</v>
      </c>
    </row>
    <row r="20" spans="1:14" s="61" customFormat="1" x14ac:dyDescent="0.2">
      <c r="A20" s="20">
        <v>80902</v>
      </c>
      <c r="B20" s="54">
        <f>C20/$B$10</f>
        <v>0</v>
      </c>
      <c r="C20" s="102">
        <f>+'[2]FORA DE CIRCULAÇÃO (QUEIMA)'!C20</f>
        <v>0</v>
      </c>
      <c r="D20" s="54">
        <f>+E20/$D$10</f>
        <v>0</v>
      </c>
      <c r="E20" s="102">
        <f>+'[2]FORA DE CIRCULAÇÃO (QUEIMA)'!E20</f>
        <v>0</v>
      </c>
      <c r="F20" s="54">
        <f>+G20/$F$10</f>
        <v>0</v>
      </c>
      <c r="G20" s="102">
        <f>+'[2]FORA DE CIRCULAÇÃO (QUEIMA)'!G20</f>
        <v>0</v>
      </c>
      <c r="H20" s="54">
        <f>+I20/$H$10</f>
        <v>0</v>
      </c>
      <c r="I20" s="102">
        <f>+'[2]FORA DE CIRCULAÇÃO (QUEIMA)'!I20</f>
        <v>0</v>
      </c>
      <c r="J20" s="54">
        <f>+K20/$J$10</f>
        <v>0</v>
      </c>
      <c r="K20" s="102">
        <f>+'[2]FORA DE CIRCULAÇÃO (QUEIMA)'!K20</f>
        <v>0</v>
      </c>
      <c r="L20" s="186">
        <f>+M20/$L$10</f>
        <v>0</v>
      </c>
      <c r="M20" s="183">
        <f>+'[2]FORA DE CIRCULAÇÃO (QUEIMA)'!M20</f>
        <v>0</v>
      </c>
      <c r="N20" s="102">
        <f>+C20+E20+G20+I20+K20+M20</f>
        <v>0</v>
      </c>
    </row>
    <row r="21" spans="1:14" s="61" customFormat="1" x14ac:dyDescent="0.2">
      <c r="A21" s="20">
        <v>80933</v>
      </c>
      <c r="B21" s="54">
        <f t="shared" ref="B21:B22" si="13">C21/$B$10</f>
        <v>0</v>
      </c>
      <c r="C21" s="102">
        <f>+'[2]FORA DE CIRCULAÇÃO (QUEIMA)'!C21</f>
        <v>0</v>
      </c>
      <c r="D21" s="54">
        <f t="shared" ref="D21:D22" si="14">+E21/$D$10</f>
        <v>0</v>
      </c>
      <c r="E21" s="102">
        <f>+'[2]FORA DE CIRCULAÇÃO (QUEIMA)'!E21</f>
        <v>0</v>
      </c>
      <c r="F21" s="54">
        <f t="shared" ref="F21:F22" si="15">+G21/$F$10</f>
        <v>0</v>
      </c>
      <c r="G21" s="102">
        <f>+'[2]FORA DE CIRCULAÇÃO (QUEIMA)'!G21</f>
        <v>0</v>
      </c>
      <c r="H21" s="54">
        <f t="shared" ref="H21:H22" si="16">+I21/$H$10</f>
        <v>0</v>
      </c>
      <c r="I21" s="102">
        <f>+'[2]FORA DE CIRCULAÇÃO (QUEIMA)'!I21</f>
        <v>0</v>
      </c>
      <c r="J21" s="54">
        <f t="shared" ref="J21:J22" si="17">+K21/$J$10</f>
        <v>0</v>
      </c>
      <c r="K21" s="102">
        <f>+'[2]FORA DE CIRCULAÇÃO (QUEIMA)'!K21</f>
        <v>0</v>
      </c>
      <c r="L21" s="186">
        <f>+M21/$L$10</f>
        <v>0</v>
      </c>
      <c r="M21" s="183">
        <f>+'[2]FORA DE CIRCULAÇÃO (QUEIMA)'!M21</f>
        <v>0</v>
      </c>
      <c r="N21" s="102">
        <f t="shared" ref="N21:N22" si="18">+C21+E21+G21+I21+K21+M21</f>
        <v>0</v>
      </c>
    </row>
    <row r="22" spans="1:14" s="61" customFormat="1" x14ac:dyDescent="0.2">
      <c r="A22" s="20">
        <v>80964</v>
      </c>
      <c r="B22" s="54">
        <f t="shared" si="13"/>
        <v>0</v>
      </c>
      <c r="C22" s="102">
        <f>+'[2]FORA DE CIRCULAÇÃO (QUEIMA)'!C22</f>
        <v>0</v>
      </c>
      <c r="D22" s="54">
        <f t="shared" si="14"/>
        <v>0</v>
      </c>
      <c r="E22" s="102">
        <f>+'[2]FORA DE CIRCULAÇÃO (QUEIMA)'!E22</f>
        <v>0</v>
      </c>
      <c r="F22" s="54">
        <f t="shared" si="15"/>
        <v>0</v>
      </c>
      <c r="G22" s="102">
        <f>+'[2]FORA DE CIRCULAÇÃO (QUEIMA)'!G22</f>
        <v>0</v>
      </c>
      <c r="H22" s="54">
        <f t="shared" si="16"/>
        <v>0</v>
      </c>
      <c r="I22" s="102">
        <f>+'[2]FORA DE CIRCULAÇÃO (QUEIMA)'!I22</f>
        <v>0</v>
      </c>
      <c r="J22" s="54">
        <f t="shared" si="17"/>
        <v>0</v>
      </c>
      <c r="K22" s="102">
        <f>+'[2]FORA DE CIRCULAÇÃO (QUEIMA)'!K22</f>
        <v>0</v>
      </c>
      <c r="L22" s="186">
        <f>+M22/$L$10</f>
        <v>0</v>
      </c>
      <c r="M22" s="183">
        <f>+'[2]FORA DE CIRCULAÇÃO (QUEIMA)'!M22</f>
        <v>0</v>
      </c>
      <c r="N22" s="102">
        <f t="shared" si="18"/>
        <v>0</v>
      </c>
    </row>
    <row r="23" spans="1:14" s="61" customFormat="1" x14ac:dyDescent="0.2">
      <c r="A23" s="105" t="s">
        <v>4</v>
      </c>
      <c r="B23" s="54">
        <f>+SUM(B20:B22)</f>
        <v>0</v>
      </c>
      <c r="C23" s="102">
        <f>+SUM(C20:C22)</f>
        <v>0</v>
      </c>
      <c r="D23" s="54">
        <f>SUM(D20:D22)</f>
        <v>0</v>
      </c>
      <c r="E23" s="102">
        <f>+SUM(E20:E22)</f>
        <v>0</v>
      </c>
      <c r="F23" s="54">
        <v>0</v>
      </c>
      <c r="G23" s="102">
        <f>+SUM(G20:G22)</f>
        <v>0</v>
      </c>
      <c r="H23" s="54">
        <v>0</v>
      </c>
      <c r="I23" s="102">
        <f>+SUM(I20:I22)</f>
        <v>0</v>
      </c>
      <c r="J23" s="54">
        <v>0</v>
      </c>
      <c r="K23" s="102">
        <f>+SUM(K20:K22)</f>
        <v>0</v>
      </c>
      <c r="L23" s="186">
        <v>0</v>
      </c>
      <c r="M23" s="183">
        <f>+SUM(M20:M22)</f>
        <v>0</v>
      </c>
      <c r="N23" s="102">
        <f>+N22+N21+N20</f>
        <v>0</v>
      </c>
    </row>
    <row r="24" spans="1:14" s="61" customFormat="1" x14ac:dyDescent="0.2">
      <c r="A24" s="20">
        <v>80994</v>
      </c>
      <c r="B24" s="54"/>
      <c r="C24" s="102"/>
      <c r="D24" s="54"/>
      <c r="E24" s="102"/>
      <c r="F24" s="54"/>
      <c r="G24" s="102"/>
      <c r="H24" s="54"/>
      <c r="I24" s="102"/>
      <c r="J24" s="54"/>
      <c r="K24" s="102"/>
      <c r="L24" s="186"/>
      <c r="M24" s="183"/>
      <c r="N24" s="102"/>
    </row>
    <row r="25" spans="1:14" s="61" customFormat="1" x14ac:dyDescent="0.2">
      <c r="A25" s="20">
        <v>81025</v>
      </c>
      <c r="B25" s="54"/>
      <c r="C25" s="102"/>
      <c r="D25" s="54"/>
      <c r="E25" s="102"/>
      <c r="F25" s="54"/>
      <c r="G25" s="102"/>
      <c r="H25" s="54"/>
      <c r="I25" s="102"/>
      <c r="J25" s="54"/>
      <c r="K25" s="102"/>
      <c r="L25" s="186"/>
      <c r="M25" s="183"/>
      <c r="N25" s="102"/>
    </row>
    <row r="26" spans="1:14" s="61" customFormat="1" x14ac:dyDescent="0.2">
      <c r="A26" s="20">
        <v>81055</v>
      </c>
      <c r="B26" s="54"/>
      <c r="C26" s="102"/>
      <c r="D26" s="54"/>
      <c r="E26" s="102"/>
      <c r="F26" s="54"/>
      <c r="G26" s="102"/>
      <c r="H26" s="54"/>
      <c r="I26" s="102"/>
      <c r="J26" s="54"/>
      <c r="K26" s="102"/>
      <c r="L26" s="186"/>
      <c r="M26" s="183"/>
      <c r="N26" s="102"/>
    </row>
    <row r="27" spans="1:14" s="61" customFormat="1" x14ac:dyDescent="0.2">
      <c r="A27" s="105" t="s">
        <v>5</v>
      </c>
      <c r="B27" s="54"/>
      <c r="C27" s="102"/>
      <c r="D27" s="54"/>
      <c r="E27" s="102"/>
      <c r="F27" s="54"/>
      <c r="G27" s="102"/>
      <c r="H27" s="54"/>
      <c r="I27" s="102"/>
      <c r="J27" s="54"/>
      <c r="K27" s="102"/>
      <c r="L27" s="186"/>
      <c r="M27" s="183"/>
      <c r="N27" s="102"/>
    </row>
    <row r="28" spans="1:14" s="61" customFormat="1" ht="15" x14ac:dyDescent="0.25">
      <c r="A28" s="70" t="s">
        <v>14</v>
      </c>
      <c r="B28" s="55"/>
      <c r="C28" s="126"/>
      <c r="D28" s="55"/>
      <c r="E28" s="126"/>
      <c r="F28" s="55"/>
      <c r="G28" s="126"/>
      <c r="H28" s="55"/>
      <c r="I28" s="126"/>
      <c r="J28" s="55"/>
      <c r="K28" s="126"/>
      <c r="L28" s="187"/>
      <c r="M28" s="184"/>
      <c r="N28" s="126"/>
    </row>
    <row r="29" spans="1:14" s="61" customFormat="1" x14ac:dyDescent="0.2">
      <c r="A29" s="77"/>
      <c r="B29" s="60"/>
      <c r="D29" s="60"/>
      <c r="F29" s="60"/>
      <c r="H29" s="60"/>
      <c r="I29" s="73"/>
      <c r="J29" s="60"/>
      <c r="L29" s="69"/>
    </row>
    <row r="30" spans="1:14" s="61" customFormat="1" x14ac:dyDescent="0.2">
      <c r="A30" s="77"/>
      <c r="B30" s="60"/>
      <c r="D30" s="60"/>
      <c r="F30" s="60"/>
      <c r="H30" s="60"/>
      <c r="I30" s="73"/>
      <c r="J30" s="60"/>
      <c r="L30" s="69"/>
    </row>
    <row r="31" spans="1:14" s="61" customFormat="1" x14ac:dyDescent="0.2">
      <c r="A31" s="77"/>
      <c r="B31" s="60"/>
      <c r="D31" s="60"/>
      <c r="F31" s="60"/>
      <c r="H31" s="60"/>
      <c r="J31" s="60"/>
      <c r="K31" s="73"/>
      <c r="L31" s="69"/>
    </row>
    <row r="32" spans="1:14" x14ac:dyDescent="0.2">
      <c r="I32" s="78"/>
      <c r="K32" s="78"/>
    </row>
    <row r="33" spans="9:11" x14ac:dyDescent="0.2">
      <c r="K33" s="78"/>
    </row>
    <row r="34" spans="9:11" x14ac:dyDescent="0.2">
      <c r="I34" s="79"/>
      <c r="K34" s="78"/>
    </row>
    <row r="35" spans="9:11" x14ac:dyDescent="0.2">
      <c r="K35" s="78"/>
    </row>
    <row r="36" spans="9:11" x14ac:dyDescent="0.2">
      <c r="K36" s="78"/>
    </row>
    <row r="37" spans="9:11" x14ac:dyDescent="0.2">
      <c r="I37" s="78"/>
      <c r="K37" s="78"/>
    </row>
    <row r="38" spans="9:11" x14ac:dyDescent="0.2">
      <c r="K38" s="78"/>
    </row>
    <row r="39" spans="9:11" x14ac:dyDescent="0.2">
      <c r="I39" s="79"/>
    </row>
  </sheetData>
  <mergeCells count="9">
    <mergeCell ref="A7:L8"/>
    <mergeCell ref="M7:N8"/>
    <mergeCell ref="A6:N6"/>
    <mergeCell ref="D10:E10"/>
    <mergeCell ref="F10:G10"/>
    <mergeCell ref="H10:I10"/>
    <mergeCell ref="J10:K10"/>
    <mergeCell ref="L10:M10"/>
    <mergeCell ref="N10:N11"/>
  </mergeCells>
  <pageMargins left="0.7" right="0.7" top="0.75" bottom="0.75" header="0.3" footer="0.3"/>
  <pageSetup paperSize="9" orientation="portrait" r:id="rId1"/>
  <ignoredErrors>
    <ignoredError sqref="B15:B23 O15:O28" formula="1"/>
    <ignoredError sqref="C15:N23" formula="1" unlockedFormula="1"/>
    <ignoredError sqref="C12:N1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56"/>
  <sheetViews>
    <sheetView showGridLines="0" workbookViewId="0">
      <selection activeCell="O27" sqref="O27"/>
    </sheetView>
  </sheetViews>
  <sheetFormatPr defaultRowHeight="15" x14ac:dyDescent="0.25"/>
  <cols>
    <col min="1" max="1" width="22.7109375" style="114" bestFit="1" customWidth="1"/>
    <col min="2" max="2" width="14.28515625" style="115" customWidth="1"/>
    <col min="3" max="3" width="10.7109375" style="116" customWidth="1"/>
    <col min="4" max="4" width="13.85546875" style="115" customWidth="1"/>
    <col min="5" max="5" width="17.140625" style="116" customWidth="1"/>
    <col min="6" max="6" width="14.28515625" style="115" customWidth="1"/>
    <col min="7" max="7" width="16.85546875" style="116" customWidth="1"/>
    <col min="8" max="8" width="15.140625" style="115" customWidth="1"/>
    <col min="9" max="9" width="18.140625" style="116" customWidth="1"/>
    <col min="10" max="10" width="14.85546875" style="115" customWidth="1"/>
    <col min="11" max="11" width="18" style="116" customWidth="1"/>
    <col min="12" max="12" width="17.85546875" style="118" customWidth="1"/>
    <col min="13" max="13" width="19" style="116" customWidth="1"/>
    <col min="14" max="14" width="17.28515625" style="116" bestFit="1" customWidth="1"/>
    <col min="15" max="15" width="18" style="116" bestFit="1" customWidth="1"/>
    <col min="16" max="16" width="20" style="116" bestFit="1" customWidth="1"/>
    <col min="17" max="17" width="18.28515625" style="116" bestFit="1" customWidth="1"/>
    <col min="18" max="18" width="11" style="116" customWidth="1"/>
    <col min="19" max="16384" width="9.140625" style="116"/>
  </cols>
  <sheetData>
    <row r="4" spans="1:17" ht="20.25" x14ac:dyDescent="0.25">
      <c r="C4" s="17"/>
      <c r="H4" s="117"/>
    </row>
    <row r="5" spans="1:17" ht="15.75" thickBot="1" x14ac:dyDescent="0.3">
      <c r="G5" s="119"/>
      <c r="K5" s="119"/>
    </row>
    <row r="6" spans="1:17" ht="21" thickBot="1" x14ac:dyDescent="0.35">
      <c r="A6" s="171" t="s">
        <v>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</row>
    <row r="7" spans="1:17" ht="14.25" customHeight="1" x14ac:dyDescent="0.25">
      <c r="A7" s="182" t="s">
        <v>10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52"/>
    </row>
    <row r="8" spans="1:17" ht="14.2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7" s="29" customFormat="1" ht="14.2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101"/>
    </row>
    <row r="10" spans="1:17" ht="18" customHeight="1" x14ac:dyDescent="0.25">
      <c r="A10" s="108" t="s">
        <v>15</v>
      </c>
      <c r="B10" s="178">
        <v>5</v>
      </c>
      <c r="C10" s="179"/>
      <c r="D10" s="178">
        <v>10</v>
      </c>
      <c r="E10" s="179"/>
      <c r="F10" s="178">
        <v>20</v>
      </c>
      <c r="G10" s="179"/>
      <c r="H10" s="178">
        <v>50</v>
      </c>
      <c r="I10" s="179"/>
      <c r="J10" s="178">
        <v>100</v>
      </c>
      <c r="K10" s="179"/>
      <c r="L10" s="178">
        <v>200</v>
      </c>
      <c r="M10" s="179"/>
      <c r="N10" s="180" t="s">
        <v>0</v>
      </c>
    </row>
    <row r="11" spans="1:17" ht="18" customHeight="1" x14ac:dyDescent="0.25">
      <c r="A11" s="109"/>
      <c r="B11" s="36" t="s">
        <v>17</v>
      </c>
      <c r="C11" s="37" t="s">
        <v>1</v>
      </c>
      <c r="D11" s="38" t="s">
        <v>18</v>
      </c>
      <c r="E11" s="37" t="s">
        <v>1</v>
      </c>
      <c r="F11" s="36" t="s">
        <v>18</v>
      </c>
      <c r="G11" s="37" t="s">
        <v>1</v>
      </c>
      <c r="H11" s="36" t="s">
        <v>18</v>
      </c>
      <c r="I11" s="37" t="s">
        <v>1</v>
      </c>
      <c r="J11" s="36" t="s">
        <v>18</v>
      </c>
      <c r="K11" s="37" t="s">
        <v>1</v>
      </c>
      <c r="L11" s="36" t="s">
        <v>18</v>
      </c>
      <c r="M11" s="37" t="s">
        <v>1</v>
      </c>
      <c r="N11" s="181"/>
    </row>
    <row r="12" spans="1:17" x14ac:dyDescent="0.25">
      <c r="A12" s="20">
        <v>80721</v>
      </c>
      <c r="B12" s="54">
        <v>0</v>
      </c>
      <c r="C12" s="111">
        <v>0</v>
      </c>
      <c r="D12" s="54">
        <v>0</v>
      </c>
      <c r="E12" s="111">
        <v>0</v>
      </c>
      <c r="F12" s="54">
        <v>0</v>
      </c>
      <c r="G12" s="111">
        <v>0</v>
      </c>
      <c r="H12" s="54">
        <v>0</v>
      </c>
      <c r="I12" s="111">
        <v>0</v>
      </c>
      <c r="J12" s="54">
        <v>0</v>
      </c>
      <c r="K12" s="111">
        <v>0</v>
      </c>
      <c r="L12" s="54">
        <v>0</v>
      </c>
      <c r="M12" s="111">
        <v>0</v>
      </c>
      <c r="N12" s="102">
        <v>0</v>
      </c>
    </row>
    <row r="13" spans="1:17" x14ac:dyDescent="0.25">
      <c r="A13" s="20">
        <v>80752</v>
      </c>
      <c r="B13" s="54">
        <f>+C13/B10</f>
        <v>0</v>
      </c>
      <c r="C13" s="111">
        <v>0</v>
      </c>
      <c r="D13" s="54">
        <f>+E13/D10</f>
        <v>0</v>
      </c>
      <c r="E13" s="111">
        <v>0</v>
      </c>
      <c r="F13" s="54">
        <f>+G13/F10</f>
        <v>0</v>
      </c>
      <c r="G13" s="111">
        <v>0</v>
      </c>
      <c r="H13" s="54">
        <f>+I13/H10</f>
        <v>0</v>
      </c>
      <c r="I13" s="111">
        <v>0</v>
      </c>
      <c r="J13" s="54">
        <f>+K13/J10</f>
        <v>0</v>
      </c>
      <c r="K13" s="111">
        <v>0</v>
      </c>
      <c r="L13" s="54">
        <f>+M13/L10</f>
        <v>0</v>
      </c>
      <c r="M13" s="111">
        <v>0</v>
      </c>
      <c r="N13" s="102">
        <f>+M13+K13+I13+G13+E13+C13</f>
        <v>0</v>
      </c>
      <c r="O13" s="120"/>
    </row>
    <row r="14" spans="1:17" x14ac:dyDescent="0.25">
      <c r="A14" s="20">
        <v>80780</v>
      </c>
      <c r="B14" s="54">
        <f>+C14/B10</f>
        <v>0</v>
      </c>
      <c r="C14" s="111">
        <v>0</v>
      </c>
      <c r="D14" s="54">
        <f>+E14/D10</f>
        <v>0</v>
      </c>
      <c r="E14" s="111">
        <v>0</v>
      </c>
      <c r="F14" s="54">
        <f>+G14/F10</f>
        <v>0</v>
      </c>
      <c r="G14" s="111">
        <v>0</v>
      </c>
      <c r="H14" s="54">
        <f>+I14/H10</f>
        <v>0</v>
      </c>
      <c r="I14" s="111">
        <v>0</v>
      </c>
      <c r="J14" s="54">
        <f>+K14/J10</f>
        <v>0</v>
      </c>
      <c r="K14" s="111">
        <v>0</v>
      </c>
      <c r="L14" s="54">
        <f>+M14/L10</f>
        <v>0</v>
      </c>
      <c r="M14" s="111">
        <v>0</v>
      </c>
      <c r="N14" s="102">
        <f>+M14+K14+I14+G14+E14+C14</f>
        <v>0</v>
      </c>
      <c r="O14" s="120"/>
      <c r="Q14" s="29"/>
    </row>
    <row r="15" spans="1:17" x14ac:dyDescent="0.25">
      <c r="A15" s="105" t="s">
        <v>2</v>
      </c>
      <c r="B15" s="103">
        <f>+SUM(B12:B14)</f>
        <v>0</v>
      </c>
      <c r="C15" s="104">
        <v>0</v>
      </c>
      <c r="D15" s="103">
        <f>+SUM(D12:D14)</f>
        <v>0</v>
      </c>
      <c r="E15" s="104">
        <v>0</v>
      </c>
      <c r="F15" s="103">
        <f>+SUM(F12:F14)</f>
        <v>0</v>
      </c>
      <c r="G15" s="104">
        <v>0</v>
      </c>
      <c r="H15" s="103">
        <f>+SUM(H12:H14)</f>
        <v>0</v>
      </c>
      <c r="I15" s="104">
        <v>0</v>
      </c>
      <c r="J15" s="103">
        <f>+SUM(J12:J14)</f>
        <v>0</v>
      </c>
      <c r="K15" s="104">
        <v>0</v>
      </c>
      <c r="L15" s="103">
        <f>+SUM(L12:L14)</f>
        <v>0</v>
      </c>
      <c r="M15" s="104">
        <v>0</v>
      </c>
      <c r="N15" s="121">
        <f t="shared" ref="N15" si="0">SUM(N12:N14)</f>
        <v>0</v>
      </c>
    </row>
    <row r="16" spans="1:17" x14ac:dyDescent="0.25">
      <c r="A16" s="20">
        <v>80811</v>
      </c>
      <c r="B16" s="54">
        <v>0</v>
      </c>
      <c r="C16" s="111">
        <v>0</v>
      </c>
      <c r="D16" s="54">
        <v>0</v>
      </c>
      <c r="E16" s="111">
        <v>0</v>
      </c>
      <c r="F16" s="54">
        <v>0</v>
      </c>
      <c r="G16" s="111">
        <v>0</v>
      </c>
      <c r="H16" s="54">
        <v>0</v>
      </c>
      <c r="I16" s="111">
        <v>0</v>
      </c>
      <c r="J16" s="54">
        <v>0</v>
      </c>
      <c r="K16" s="111">
        <v>0</v>
      </c>
      <c r="L16" s="54">
        <v>0</v>
      </c>
      <c r="M16" s="111">
        <v>0</v>
      </c>
      <c r="N16" s="102">
        <f>+M16+K16+I16+G16+E16+C16</f>
        <v>0</v>
      </c>
    </row>
    <row r="17" spans="1:16" x14ac:dyDescent="0.25">
      <c r="A17" s="20">
        <v>80841</v>
      </c>
      <c r="B17" s="54">
        <v>0</v>
      </c>
      <c r="C17" s="111">
        <v>0</v>
      </c>
      <c r="D17" s="54">
        <v>0</v>
      </c>
      <c r="E17" s="111">
        <v>0</v>
      </c>
      <c r="F17" s="54">
        <v>0</v>
      </c>
      <c r="G17" s="111">
        <v>0</v>
      </c>
      <c r="H17" s="54">
        <v>0</v>
      </c>
      <c r="I17" s="111">
        <v>0</v>
      </c>
      <c r="J17" s="54">
        <v>0</v>
      </c>
      <c r="K17" s="111">
        <v>0</v>
      </c>
      <c r="L17" s="54">
        <v>0</v>
      </c>
      <c r="M17" s="111">
        <v>0</v>
      </c>
      <c r="N17" s="102">
        <f>+M17+K17+I17+G17+E17+C17</f>
        <v>0</v>
      </c>
    </row>
    <row r="18" spans="1:16" x14ac:dyDescent="0.25">
      <c r="A18" s="20">
        <v>80872</v>
      </c>
      <c r="B18" s="54">
        <v>0</v>
      </c>
      <c r="C18" s="111">
        <v>0</v>
      </c>
      <c r="D18" s="54">
        <v>0</v>
      </c>
      <c r="E18" s="111">
        <v>0</v>
      </c>
      <c r="F18" s="54">
        <v>0</v>
      </c>
      <c r="G18" s="111">
        <v>0</v>
      </c>
      <c r="H18" s="54">
        <v>0</v>
      </c>
      <c r="I18" s="111">
        <v>0</v>
      </c>
      <c r="J18" s="54">
        <v>0</v>
      </c>
      <c r="K18" s="111">
        <v>0</v>
      </c>
      <c r="L18" s="54">
        <v>0</v>
      </c>
      <c r="M18" s="111">
        <v>0</v>
      </c>
      <c r="N18" s="102">
        <f>+M18+K18+I18+G18+E18+C18</f>
        <v>0</v>
      </c>
    </row>
    <row r="19" spans="1:16" x14ac:dyDescent="0.25">
      <c r="A19" s="105" t="s">
        <v>3</v>
      </c>
      <c r="B19" s="103">
        <f>+SUM(B16:B18)</f>
        <v>0</v>
      </c>
      <c r="C19" s="104">
        <v>0</v>
      </c>
      <c r="D19" s="103">
        <f>+SUM(D16:D18)</f>
        <v>0</v>
      </c>
      <c r="E19" s="104">
        <v>0</v>
      </c>
      <c r="F19" s="103">
        <f>+SUM(F16:F18)</f>
        <v>0</v>
      </c>
      <c r="G19" s="104">
        <v>0</v>
      </c>
      <c r="H19" s="103">
        <f>+SUM(H16:H18)</f>
        <v>0</v>
      </c>
      <c r="I19" s="104">
        <v>0</v>
      </c>
      <c r="J19" s="103">
        <f>+SUM(J16:J18)</f>
        <v>0</v>
      </c>
      <c r="K19" s="104">
        <v>0</v>
      </c>
      <c r="L19" s="103">
        <f>+SUM(L16:L18)</f>
        <v>0</v>
      </c>
      <c r="M19" s="104">
        <v>0</v>
      </c>
      <c r="N19" s="104">
        <f>+N17+N16</f>
        <v>0</v>
      </c>
    </row>
    <row r="20" spans="1:16" x14ac:dyDescent="0.25">
      <c r="A20" s="20">
        <v>80902</v>
      </c>
      <c r="B20" s="54"/>
      <c r="C20" s="111"/>
      <c r="D20" s="54"/>
      <c r="E20" s="111"/>
      <c r="F20" s="54"/>
      <c r="G20" s="111"/>
      <c r="H20" s="54"/>
      <c r="I20" s="111"/>
      <c r="J20" s="54"/>
      <c r="K20" s="111"/>
      <c r="L20" s="54"/>
      <c r="M20" s="111"/>
      <c r="N20" s="102"/>
    </row>
    <row r="21" spans="1:16" x14ac:dyDescent="0.25">
      <c r="A21" s="20">
        <v>80933</v>
      </c>
      <c r="B21" s="54"/>
      <c r="C21" s="111"/>
      <c r="D21" s="54"/>
      <c r="E21" s="111"/>
      <c r="F21" s="54"/>
      <c r="G21" s="111"/>
      <c r="H21" s="54"/>
      <c r="I21" s="111"/>
      <c r="J21" s="54"/>
      <c r="K21" s="111"/>
      <c r="L21" s="54"/>
      <c r="M21" s="111"/>
      <c r="N21" s="102"/>
    </row>
    <row r="22" spans="1:16" x14ac:dyDescent="0.25">
      <c r="A22" s="20">
        <v>80964</v>
      </c>
      <c r="B22" s="54"/>
      <c r="C22" s="111"/>
      <c r="D22" s="54"/>
      <c r="E22" s="111"/>
      <c r="F22" s="54"/>
      <c r="G22" s="111"/>
      <c r="H22" s="54"/>
      <c r="I22" s="111"/>
      <c r="J22" s="54"/>
      <c r="K22" s="111"/>
      <c r="L22" s="54"/>
      <c r="M22" s="111"/>
      <c r="N22" s="102"/>
    </row>
    <row r="23" spans="1:16" x14ac:dyDescent="0.25">
      <c r="A23" s="105" t="s">
        <v>4</v>
      </c>
      <c r="B23" s="103"/>
      <c r="C23" s="104"/>
      <c r="D23" s="103"/>
      <c r="E23" s="104"/>
      <c r="F23" s="103"/>
      <c r="G23" s="104"/>
      <c r="H23" s="103"/>
      <c r="I23" s="104"/>
      <c r="J23" s="103"/>
      <c r="K23" s="104"/>
      <c r="L23" s="103"/>
      <c r="M23" s="104"/>
      <c r="N23" s="104"/>
    </row>
    <row r="24" spans="1:16" x14ac:dyDescent="0.25">
      <c r="A24" s="20">
        <v>80994</v>
      </c>
      <c r="B24" s="54"/>
      <c r="C24" s="111"/>
      <c r="D24" s="54"/>
      <c r="E24" s="111"/>
      <c r="F24" s="54"/>
      <c r="G24" s="111"/>
      <c r="H24" s="54"/>
      <c r="I24" s="111"/>
      <c r="J24" s="54"/>
      <c r="K24" s="111"/>
      <c r="L24" s="54"/>
      <c r="M24" s="111"/>
      <c r="N24" s="102"/>
    </row>
    <row r="25" spans="1:16" x14ac:dyDescent="0.25">
      <c r="A25" s="20">
        <v>81025</v>
      </c>
      <c r="B25" s="54"/>
      <c r="C25" s="111"/>
      <c r="D25" s="54"/>
      <c r="E25" s="111"/>
      <c r="F25" s="54"/>
      <c r="G25" s="111"/>
      <c r="H25" s="54"/>
      <c r="I25" s="111"/>
      <c r="J25" s="54"/>
      <c r="K25" s="111"/>
      <c r="L25" s="54"/>
      <c r="M25" s="111"/>
      <c r="N25" s="102"/>
    </row>
    <row r="26" spans="1:16" x14ac:dyDescent="0.25">
      <c r="A26" s="20">
        <v>81055</v>
      </c>
      <c r="B26" s="54"/>
      <c r="C26" s="111"/>
      <c r="D26" s="54"/>
      <c r="E26" s="111"/>
      <c r="F26" s="54"/>
      <c r="G26" s="111"/>
      <c r="H26" s="54"/>
      <c r="I26" s="111"/>
      <c r="J26" s="54"/>
      <c r="K26" s="111"/>
      <c r="L26" s="54"/>
      <c r="M26" s="111"/>
      <c r="N26" s="102"/>
    </row>
    <row r="27" spans="1:16" x14ac:dyDescent="0.25">
      <c r="A27" s="105" t="s">
        <v>5</v>
      </c>
      <c r="B27" s="103"/>
      <c r="C27" s="104"/>
      <c r="D27" s="103"/>
      <c r="E27" s="104"/>
      <c r="F27" s="103"/>
      <c r="G27" s="104"/>
      <c r="H27" s="103"/>
      <c r="I27" s="104"/>
      <c r="J27" s="103"/>
      <c r="K27" s="104"/>
      <c r="L27" s="103"/>
      <c r="M27" s="104"/>
      <c r="N27" s="104"/>
    </row>
    <row r="28" spans="1:16" x14ac:dyDescent="0.25">
      <c r="A28" s="70" t="s">
        <v>14</v>
      </c>
      <c r="B28" s="113"/>
      <c r="C28" s="112"/>
      <c r="D28" s="113"/>
      <c r="E28" s="112"/>
      <c r="F28" s="113"/>
      <c r="G28" s="112"/>
      <c r="H28" s="113"/>
      <c r="I28" s="112"/>
      <c r="J28" s="113"/>
      <c r="K28" s="112"/>
      <c r="L28" s="113"/>
      <c r="M28" s="112"/>
      <c r="N28" s="112"/>
    </row>
    <row r="31" spans="1:16" x14ac:dyDescent="0.25">
      <c r="N31" s="122"/>
      <c r="P31" s="122"/>
    </row>
    <row r="32" spans="1:16" x14ac:dyDescent="0.25">
      <c r="P32" s="123"/>
    </row>
    <row r="33" spans="10:16" x14ac:dyDescent="0.25">
      <c r="P33" s="123"/>
    </row>
    <row r="34" spans="10:16" x14ac:dyDescent="0.25">
      <c r="P34" s="122"/>
    </row>
    <row r="35" spans="10:16" x14ac:dyDescent="0.25">
      <c r="P35" s="122"/>
    </row>
    <row r="37" spans="10:16" x14ac:dyDescent="0.25">
      <c r="P37" s="123"/>
    </row>
    <row r="39" spans="10:16" x14ac:dyDescent="0.25">
      <c r="P39" s="123"/>
    </row>
    <row r="40" spans="10:16" x14ac:dyDescent="0.25">
      <c r="J40" s="16"/>
    </row>
    <row r="50" spans="1:18" s="118" customFormat="1" x14ac:dyDescent="0.25">
      <c r="A50" s="114"/>
      <c r="B50" s="115"/>
      <c r="C50" s="116"/>
      <c r="D50" s="115"/>
      <c r="E50" s="116"/>
      <c r="F50" s="115"/>
      <c r="G50" s="116"/>
      <c r="H50" s="115"/>
      <c r="I50" s="116"/>
      <c r="J50" s="115"/>
      <c r="K50" s="116"/>
      <c r="M50" s="116"/>
      <c r="N50" s="116"/>
      <c r="O50" s="116"/>
      <c r="P50" s="116"/>
      <c r="Q50" s="116"/>
      <c r="R50" s="116"/>
    </row>
    <row r="51" spans="1:18" s="118" customFormat="1" x14ac:dyDescent="0.25">
      <c r="A51" s="114"/>
      <c r="B51" s="115"/>
      <c r="C51" s="116"/>
      <c r="D51" s="115"/>
      <c r="E51" s="116"/>
      <c r="F51" s="115"/>
      <c r="G51" s="116"/>
      <c r="H51" s="115"/>
      <c r="I51" s="116"/>
      <c r="J51" s="115"/>
      <c r="M51" s="116"/>
      <c r="N51" s="116"/>
      <c r="O51" s="116"/>
      <c r="P51" s="116"/>
      <c r="Q51" s="116"/>
      <c r="R51" s="116"/>
    </row>
    <row r="52" spans="1:18" s="118" customFormat="1" x14ac:dyDescent="0.25">
      <c r="A52" s="114"/>
      <c r="B52" s="115"/>
      <c r="C52" s="116"/>
      <c r="D52" s="115"/>
      <c r="E52" s="116"/>
      <c r="F52" s="115"/>
      <c r="G52" s="116"/>
      <c r="H52" s="115"/>
      <c r="I52" s="116"/>
      <c r="J52" s="115"/>
      <c r="M52" s="116"/>
      <c r="N52" s="116"/>
      <c r="O52" s="116"/>
      <c r="P52" s="116"/>
      <c r="Q52" s="116"/>
      <c r="R52" s="116"/>
    </row>
    <row r="53" spans="1:18" s="118" customFormat="1" x14ac:dyDescent="0.25">
      <c r="A53" s="114"/>
      <c r="B53" s="115"/>
      <c r="C53" s="116"/>
      <c r="D53" s="115"/>
      <c r="E53" s="116"/>
      <c r="F53" s="115"/>
      <c r="G53" s="116"/>
      <c r="H53" s="115"/>
      <c r="I53" s="116"/>
      <c r="J53" s="115"/>
      <c r="M53" s="116"/>
      <c r="N53" s="116"/>
      <c r="O53" s="116"/>
      <c r="P53" s="116"/>
      <c r="Q53" s="116"/>
      <c r="R53" s="116"/>
    </row>
    <row r="54" spans="1:18" s="118" customFormat="1" x14ac:dyDescent="0.25">
      <c r="A54" s="114"/>
      <c r="B54" s="115"/>
      <c r="C54" s="116"/>
      <c r="D54" s="115"/>
      <c r="E54" s="116"/>
      <c r="F54" s="115"/>
      <c r="G54" s="116"/>
      <c r="H54" s="115"/>
      <c r="I54" s="116"/>
      <c r="J54" s="115"/>
      <c r="M54" s="116"/>
      <c r="N54" s="116"/>
      <c r="O54" s="116"/>
      <c r="P54" s="116"/>
      <c r="Q54" s="116"/>
      <c r="R54" s="116"/>
    </row>
    <row r="55" spans="1:18" s="118" customFormat="1" x14ac:dyDescent="0.25">
      <c r="A55" s="114"/>
      <c r="B55" s="115"/>
      <c r="C55" s="116"/>
      <c r="D55" s="115"/>
      <c r="E55" s="116"/>
      <c r="F55" s="115"/>
      <c r="G55" s="116"/>
      <c r="H55" s="115"/>
      <c r="I55" s="116"/>
      <c r="J55" s="115"/>
      <c r="M55" s="116"/>
      <c r="N55" s="116"/>
      <c r="O55" s="116"/>
      <c r="P55" s="116"/>
      <c r="Q55" s="116"/>
      <c r="R55" s="116"/>
    </row>
    <row r="56" spans="1:18" s="118" customFormat="1" x14ac:dyDescent="0.25">
      <c r="A56" s="114"/>
      <c r="B56" s="115"/>
      <c r="C56" s="116"/>
      <c r="D56" s="115"/>
      <c r="E56" s="116"/>
      <c r="F56" s="115"/>
      <c r="G56" s="116"/>
      <c r="H56" s="115"/>
      <c r="I56" s="116"/>
      <c r="J56" s="115"/>
      <c r="M56" s="116"/>
      <c r="N56" s="116"/>
      <c r="O56" s="116"/>
      <c r="P56" s="116"/>
      <c r="Q56" s="116"/>
      <c r="R56" s="116"/>
    </row>
  </sheetData>
  <mergeCells count="10">
    <mergeCell ref="A6:N6"/>
    <mergeCell ref="B10:C10"/>
    <mergeCell ref="D10:E10"/>
    <mergeCell ref="F10:G10"/>
    <mergeCell ref="H10:I10"/>
    <mergeCell ref="J10:K10"/>
    <mergeCell ref="L10:M10"/>
    <mergeCell ref="N10:N11"/>
    <mergeCell ref="N7:N8"/>
    <mergeCell ref="A7:M8"/>
  </mergeCells>
  <pageMargins left="0.7" right="0.7" top="0.75" bottom="0.75" header="0.3" footer="0.3"/>
  <pageSetup paperSize="9" orientation="portrait" r:id="rId1"/>
  <ignoredErrors>
    <ignoredError sqref="N15: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ÍNDICE</vt:lpstr>
      <vt:lpstr>NOTAS EM CIRCULAÇÃO</vt:lpstr>
      <vt:lpstr>MOEDAS EM CIRCULAÇÃO</vt:lpstr>
      <vt:lpstr>DEPÓSITOS DE NOTAS </vt:lpstr>
      <vt:lpstr>DEPÓSITOS DE MOEDAS </vt:lpstr>
      <vt:lpstr>LEVANTAMENTOS DE NOTAS </vt:lpstr>
      <vt:lpstr>FORA DE CIRCULAÇÃO (QUEIMA)</vt:lpstr>
      <vt:lpstr>CONTRAFACÇÃO - FALSIFICAÇÃO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Quiteria Carneiro da Silva</dc:creator>
  <cp:lastModifiedBy>ndaio</cp:lastModifiedBy>
  <dcterms:created xsi:type="dcterms:W3CDTF">2018-06-05T15:07:39Z</dcterms:created>
  <dcterms:modified xsi:type="dcterms:W3CDTF">2021-12-13T15:10:20Z</dcterms:modified>
</cp:coreProperties>
</file>